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esktop\Dokumenti\PLANOVI\2019\"/>
    </mc:Choice>
  </mc:AlternateContent>
  <bookViews>
    <workbookView xWindow="0" yWindow="120" windowWidth="2073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IZDATAKA'!$3:$4</definedName>
    <definedName name="_xlnm.Print_Area" localSheetId="0">'OPĆI DIO'!$A$1:$H$23</definedName>
    <definedName name="_xlnm.Print_Area" localSheetId="1">'PLAN PRIHODA'!$A$35:$H$55</definedName>
    <definedName name="_xlnm.Print_Area" localSheetId="2">'PLAN RASHODA I IZDATAKA'!$A$1:$N$110</definedName>
  </definedNames>
  <calcPr calcId="162913"/>
</workbook>
</file>

<file path=xl/calcChain.xml><?xml version="1.0" encoding="utf-8"?>
<calcChain xmlns="http://schemas.openxmlformats.org/spreadsheetml/2006/main">
  <c r="M5" i="3" l="1"/>
  <c r="L5" i="3"/>
  <c r="H10" i="1"/>
  <c r="G10" i="1"/>
  <c r="F10" i="1"/>
  <c r="C5" i="3"/>
  <c r="E46" i="2" l="1"/>
  <c r="E30" i="2"/>
  <c r="E14" i="2"/>
  <c r="B14" i="2"/>
  <c r="B15" i="2" l="1"/>
  <c r="D5" i="3"/>
  <c r="M27" i="3" l="1"/>
  <c r="C91" i="3"/>
  <c r="C92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3" i="3"/>
  <c r="C94" i="3"/>
  <c r="C95" i="3"/>
  <c r="C96" i="3"/>
  <c r="C97" i="3"/>
  <c r="C98" i="3"/>
  <c r="C99" i="3"/>
  <c r="C100" i="3"/>
  <c r="C101" i="3"/>
  <c r="C102" i="3"/>
  <c r="C25" i="3"/>
  <c r="C24" i="3"/>
  <c r="C23" i="3"/>
  <c r="C22" i="3"/>
  <c r="C20" i="3"/>
  <c r="C19" i="3"/>
  <c r="F16" i="3" l="1"/>
  <c r="F15" i="3" s="1"/>
  <c r="F14" i="3" s="1"/>
  <c r="F13" i="3" s="1"/>
  <c r="F12" i="3" s="1"/>
  <c r="F11" i="3" s="1"/>
  <c r="H16" i="3"/>
  <c r="H15" i="3" s="1"/>
  <c r="H14" i="3" s="1"/>
  <c r="H13" i="3" s="1"/>
  <c r="H12" i="3" s="1"/>
  <c r="H11" i="3" s="1"/>
  <c r="I86" i="3"/>
  <c r="D23" i="3" l="1"/>
  <c r="D21" i="3"/>
  <c r="D44" i="3" l="1"/>
  <c r="D33" i="3" l="1"/>
  <c r="D28" i="3"/>
  <c r="I79" i="3" l="1"/>
  <c r="C11" i="3"/>
  <c r="I78" i="3" l="1"/>
  <c r="I71" i="3"/>
  <c r="M76" i="3"/>
  <c r="L76" i="3" s="1"/>
  <c r="M72" i="3"/>
  <c r="L72" i="3" s="1"/>
  <c r="M94" i="3"/>
  <c r="M77" i="3"/>
  <c r="L77" i="3" s="1"/>
  <c r="M75" i="3"/>
  <c r="L75" i="3" s="1"/>
  <c r="M74" i="3"/>
  <c r="L74" i="3" s="1"/>
  <c r="M73" i="3"/>
  <c r="L73" i="3" s="1"/>
  <c r="M66" i="3"/>
  <c r="L66" i="3" s="1"/>
  <c r="M59" i="3"/>
  <c r="L59" i="3" s="1"/>
  <c r="M53" i="3"/>
  <c r="L53" i="3" s="1"/>
  <c r="L37" i="3"/>
  <c r="L27" i="3"/>
  <c r="D73" i="3" l="1"/>
  <c r="E73" i="3"/>
  <c r="F73" i="3"/>
  <c r="G73" i="3"/>
  <c r="H73" i="3"/>
  <c r="J73" i="3"/>
  <c r="K73" i="3"/>
  <c r="F101" i="3" l="1"/>
  <c r="F100" i="3" s="1"/>
  <c r="F99" i="3" s="1"/>
  <c r="F98" i="3" s="1"/>
  <c r="G101" i="3"/>
  <c r="G100" i="3" s="1"/>
  <c r="G99" i="3" s="1"/>
  <c r="G98" i="3" s="1"/>
  <c r="H101" i="3"/>
  <c r="H100" i="3" s="1"/>
  <c r="H99" i="3" s="1"/>
  <c r="H98" i="3" s="1"/>
  <c r="J101" i="3"/>
  <c r="J100" i="3" s="1"/>
  <c r="J99" i="3" s="1"/>
  <c r="J98" i="3" s="1"/>
  <c r="K101" i="3"/>
  <c r="K100" i="3" s="1"/>
  <c r="K99" i="3" s="1"/>
  <c r="K98" i="3" s="1"/>
  <c r="D101" i="3"/>
  <c r="D100" i="3" s="1"/>
  <c r="D99" i="3" s="1"/>
  <c r="D98" i="3" s="1"/>
  <c r="E96" i="3"/>
  <c r="E95" i="3" s="1"/>
  <c r="E94" i="3" s="1"/>
  <c r="F96" i="3"/>
  <c r="F95" i="3" s="1"/>
  <c r="F94" i="3" s="1"/>
  <c r="G96" i="3"/>
  <c r="G95" i="3" s="1"/>
  <c r="G94" i="3" s="1"/>
  <c r="H96" i="3"/>
  <c r="H95" i="3" s="1"/>
  <c r="H94" i="3" s="1"/>
  <c r="J96" i="3"/>
  <c r="J95" i="3" s="1"/>
  <c r="J94" i="3" s="1"/>
  <c r="K96" i="3"/>
  <c r="K95" i="3" s="1"/>
  <c r="K94" i="3" s="1"/>
  <c r="E92" i="3"/>
  <c r="E91" i="3" s="1"/>
  <c r="E90" i="3" s="1"/>
  <c r="F92" i="3"/>
  <c r="F91" i="3" s="1"/>
  <c r="F90" i="3" s="1"/>
  <c r="G92" i="3"/>
  <c r="G91" i="3" s="1"/>
  <c r="G90" i="3" s="1"/>
  <c r="H92" i="3"/>
  <c r="H91" i="3" s="1"/>
  <c r="H90" i="3" s="1"/>
  <c r="J92" i="3"/>
  <c r="J91" i="3" s="1"/>
  <c r="J90" i="3" s="1"/>
  <c r="K92" i="3"/>
  <c r="K91" i="3" s="1"/>
  <c r="K90" i="3" s="1"/>
  <c r="E79" i="3"/>
  <c r="E78" i="3" s="1"/>
  <c r="F79" i="3"/>
  <c r="F78" i="3" s="1"/>
  <c r="G79" i="3"/>
  <c r="G78" i="3" s="1"/>
  <c r="H79" i="3"/>
  <c r="H78" i="3" s="1"/>
  <c r="J79" i="3"/>
  <c r="J78" i="3" s="1"/>
  <c r="K79" i="3"/>
  <c r="K78" i="3" s="1"/>
  <c r="E75" i="3"/>
  <c r="E72" i="3" s="1"/>
  <c r="F75" i="3"/>
  <c r="F72" i="3" s="1"/>
  <c r="G75" i="3"/>
  <c r="G72" i="3" s="1"/>
  <c r="H75" i="3"/>
  <c r="H72" i="3" s="1"/>
  <c r="J75" i="3"/>
  <c r="J72" i="3" s="1"/>
  <c r="K75" i="3"/>
  <c r="K72" i="3" s="1"/>
  <c r="E64" i="3"/>
  <c r="E63" i="3" s="1"/>
  <c r="E62" i="3" s="1"/>
  <c r="E61" i="3" s="1"/>
  <c r="F64" i="3"/>
  <c r="F63" i="3" s="1"/>
  <c r="F62" i="3" s="1"/>
  <c r="F61" i="3" s="1"/>
  <c r="G64" i="3"/>
  <c r="G63" i="3" s="1"/>
  <c r="G62" i="3" s="1"/>
  <c r="G61" i="3" s="1"/>
  <c r="H64" i="3"/>
  <c r="H63" i="3" s="1"/>
  <c r="H62" i="3" s="1"/>
  <c r="H61" i="3" s="1"/>
  <c r="K64" i="3"/>
  <c r="K63" i="3" s="1"/>
  <c r="K62" i="3" s="1"/>
  <c r="K61" i="3" s="1"/>
  <c r="E57" i="3"/>
  <c r="F57" i="3"/>
  <c r="G57" i="3"/>
  <c r="H57" i="3"/>
  <c r="J57" i="3"/>
  <c r="K57" i="3"/>
  <c r="E55" i="3"/>
  <c r="F55" i="3"/>
  <c r="G55" i="3"/>
  <c r="H55" i="3"/>
  <c r="J55" i="3"/>
  <c r="K55" i="3"/>
  <c r="E50" i="3"/>
  <c r="E44" i="3"/>
  <c r="F44" i="3"/>
  <c r="G44" i="3"/>
  <c r="H44" i="3"/>
  <c r="J44" i="3"/>
  <c r="K44" i="3"/>
  <c r="E42" i="3"/>
  <c r="F42" i="3"/>
  <c r="G42" i="3"/>
  <c r="H42" i="3"/>
  <c r="J42" i="3"/>
  <c r="K42" i="3"/>
  <c r="E33" i="3"/>
  <c r="F33" i="3"/>
  <c r="G33" i="3"/>
  <c r="H33" i="3"/>
  <c r="J33" i="3"/>
  <c r="K33" i="3"/>
  <c r="F28" i="3"/>
  <c r="G28" i="3"/>
  <c r="H28" i="3"/>
  <c r="J28" i="3"/>
  <c r="K28" i="3"/>
  <c r="E28" i="3"/>
  <c r="K23" i="3"/>
  <c r="H23" i="3"/>
  <c r="G23" i="3"/>
  <c r="F23" i="3"/>
  <c r="E23" i="3"/>
  <c r="H17" i="3"/>
  <c r="J17" i="3"/>
  <c r="K17" i="3"/>
  <c r="J14" i="3"/>
  <c r="K14" i="3"/>
  <c r="J12" i="3"/>
  <c r="K12" i="3"/>
  <c r="H10" i="3"/>
  <c r="J10" i="3"/>
  <c r="K10" i="3"/>
  <c r="G17" i="3"/>
  <c r="G14" i="3"/>
  <c r="G12" i="3"/>
  <c r="G10" i="3"/>
  <c r="F17" i="3"/>
  <c r="F10" i="3"/>
  <c r="E17" i="3"/>
  <c r="E14" i="3"/>
  <c r="E12" i="3"/>
  <c r="E10" i="3"/>
  <c r="D17" i="3"/>
  <c r="D14" i="3"/>
  <c r="D12" i="3"/>
  <c r="D10" i="3"/>
  <c r="F51" i="3"/>
  <c r="F50" i="3" s="1"/>
  <c r="G51" i="3"/>
  <c r="G50" i="3" s="1"/>
  <c r="H51" i="3"/>
  <c r="H50" i="3" s="1"/>
  <c r="J51" i="3"/>
  <c r="J50" i="3" s="1"/>
  <c r="K51" i="3"/>
  <c r="K50" i="3" s="1"/>
  <c r="D94" i="3"/>
  <c r="D92" i="3"/>
  <c r="D91" i="3" s="1"/>
  <c r="D90" i="3" s="1"/>
  <c r="D75" i="3"/>
  <c r="D72" i="3" s="1"/>
  <c r="D64" i="3"/>
  <c r="D63" i="3" s="1"/>
  <c r="D62" i="3" s="1"/>
  <c r="D61" i="3" s="1"/>
  <c r="D57" i="3"/>
  <c r="D55" i="3"/>
  <c r="D51" i="3"/>
  <c r="D50" i="3" s="1"/>
  <c r="D42" i="3"/>
  <c r="B30" i="2"/>
  <c r="C30" i="2"/>
  <c r="D30" i="2"/>
  <c r="F30" i="2"/>
  <c r="G30" i="2"/>
  <c r="H30" i="2"/>
  <c r="F12" i="1"/>
  <c r="F22" i="1" s="1"/>
  <c r="H46" i="2"/>
  <c r="G46" i="2"/>
  <c r="F46" i="2"/>
  <c r="D46" i="2"/>
  <c r="C46" i="2"/>
  <c r="B46" i="2"/>
  <c r="G12" i="1"/>
  <c r="G22" i="1" s="1"/>
  <c r="H12" i="1"/>
  <c r="H22" i="1" s="1"/>
  <c r="C14" i="2"/>
  <c r="D14" i="2"/>
  <c r="F14" i="2"/>
  <c r="G14" i="2"/>
  <c r="H14" i="2"/>
  <c r="G54" i="3" l="1"/>
  <c r="H71" i="3"/>
  <c r="G9" i="3"/>
  <c r="G8" i="3" s="1"/>
  <c r="K54" i="3"/>
  <c r="F54" i="3"/>
  <c r="G71" i="3"/>
  <c r="B47" i="2"/>
  <c r="E54" i="3"/>
  <c r="K71" i="3"/>
  <c r="K70" i="3" s="1"/>
  <c r="K60" i="3" s="1"/>
  <c r="F71" i="3"/>
  <c r="F70" i="3" s="1"/>
  <c r="F60" i="3" s="1"/>
  <c r="J71" i="3"/>
  <c r="E71" i="3"/>
  <c r="E70" i="3" s="1"/>
  <c r="E60" i="3" s="1"/>
  <c r="D71" i="3"/>
  <c r="D70" i="3" s="1"/>
  <c r="J54" i="3"/>
  <c r="H54" i="3"/>
  <c r="G70" i="3"/>
  <c r="G60" i="3" s="1"/>
  <c r="E9" i="3"/>
  <c r="E8" i="3" s="1"/>
  <c r="E7" i="3" s="1"/>
  <c r="E6" i="3" s="1"/>
  <c r="F9" i="3"/>
  <c r="F8" i="3" s="1"/>
  <c r="F7" i="3" s="1"/>
  <c r="F6" i="3" s="1"/>
  <c r="H9" i="3"/>
  <c r="H8" i="3" s="1"/>
  <c r="H7" i="3" s="1"/>
  <c r="H6" i="3" s="1"/>
  <c r="K89" i="3"/>
  <c r="F89" i="3"/>
  <c r="J89" i="3"/>
  <c r="E89" i="3"/>
  <c r="H89" i="3"/>
  <c r="G89" i="3"/>
  <c r="H70" i="3"/>
  <c r="H60" i="3" s="1"/>
  <c r="J70" i="3"/>
  <c r="J60" i="3" s="1"/>
  <c r="G22" i="3"/>
  <c r="G21" i="3" s="1"/>
  <c r="G20" i="3" s="1"/>
  <c r="G19" i="3" s="1"/>
  <c r="E22" i="3"/>
  <c r="F22" i="3"/>
  <c r="F21" i="3" s="1"/>
  <c r="F20" i="3" s="1"/>
  <c r="H22" i="3"/>
  <c r="H21" i="3" s="1"/>
  <c r="H20" i="3" s="1"/>
  <c r="K22" i="3"/>
  <c r="K21" i="3" s="1"/>
  <c r="K20" i="3" s="1"/>
  <c r="J20" i="3"/>
  <c r="K9" i="3"/>
  <c r="K8" i="3" s="1"/>
  <c r="K7" i="3" s="1"/>
  <c r="K6" i="3" s="1"/>
  <c r="J9" i="3"/>
  <c r="J8" i="3" s="1"/>
  <c r="J7" i="3" s="1"/>
  <c r="J6" i="3" s="1"/>
  <c r="D9" i="3"/>
  <c r="D8" i="3" s="1"/>
  <c r="D7" i="3" s="1"/>
  <c r="D6" i="3" s="1"/>
  <c r="D20" i="3"/>
  <c r="D54" i="3"/>
  <c r="D19" i="3" s="1"/>
  <c r="E21" i="3" l="1"/>
  <c r="C21" i="3" s="1"/>
  <c r="F19" i="3"/>
  <c r="K19" i="3"/>
  <c r="K5" i="3" s="1"/>
  <c r="J19" i="3"/>
  <c r="J5" i="3" s="1"/>
  <c r="H19" i="3"/>
  <c r="H5" i="3" s="1"/>
  <c r="F5" i="3"/>
  <c r="D89" i="3"/>
  <c r="E20" i="3" l="1"/>
  <c r="E19" i="3" l="1"/>
  <c r="E5" i="3" s="1"/>
  <c r="G5" i="3"/>
  <c r="C16" i="3" l="1"/>
  <c r="C15" i="3" l="1"/>
  <c r="C14" i="3" l="1"/>
  <c r="C13" i="3" l="1"/>
  <c r="C12" i="3" l="1"/>
  <c r="C10" i="3" l="1"/>
  <c r="C9" i="3" l="1"/>
  <c r="C8" i="3"/>
  <c r="B31" i="2"/>
</calcChain>
</file>

<file path=xl/sharedStrings.xml><?xml version="1.0" encoding="utf-8"?>
<sst xmlns="http://schemas.openxmlformats.org/spreadsheetml/2006/main" count="205" uniqueCount="135">
  <si>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</si>
  <si>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</si>
  <si>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</si>
  <si>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</si>
  <si>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</si>
  <si>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</si>
  <si>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</si>
  <si>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</si>
  <si>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</si>
  <si>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</si>
  <si>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</si>
  <si>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</si>
  <si>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</si>
  <si>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</si>
  <si>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</si>
  <si>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</si>
  <si>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</si>
  <si>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</si>
  <si>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</si>
  <si>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</si>
  <si>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</si>
  <si>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</si>
  <si>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</si>
  <si>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6631 - Donacije</t>
  </si>
  <si>
    <t xml:space="preserve">6413 - Prihodi od financijske imovine </t>
  </si>
  <si>
    <t>6615 - Prihodi od prodaje proizvoda i usluga</t>
  </si>
  <si>
    <t>6711-Županijski proračun</t>
  </si>
  <si>
    <t xml:space="preserve">7211 - Prihodi od prodaje društvenih stanova </t>
  </si>
  <si>
    <t>Ukupno (po izvorima)</t>
  </si>
  <si>
    <t>PLAN RASHODA I IZDATAKA</t>
  </si>
  <si>
    <t>Šifra</t>
  </si>
  <si>
    <t>Naziv</t>
  </si>
  <si>
    <t xml:space="preserve">Vlastiti prihodi </t>
  </si>
  <si>
    <t>Program 1004 Plaće zaposlenika</t>
  </si>
  <si>
    <t>Aktivnost A100001 Administrativno, tehničko i stručno osoblje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</si>
  <si>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</si>
  <si>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</si>
  <si>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</si>
  <si>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</si>
  <si>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</si>
  <si>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</si>
  <si>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Dop.za ovezno zdravstv.osig</t>
  </si>
  <si>
    <t>Dop.za obvezno osig.u.sl.nezaposl.</t>
  </si>
  <si>
    <t>Aktivnost A100001 Rashodi poslovanja</t>
  </si>
  <si>
    <t>Materijalni rashodi</t>
  </si>
  <si>
    <t>Naknade troškova zaposlenima</t>
  </si>
  <si>
    <t>Službena putovanja</t>
  </si>
  <si>
    <t>Naknada za prijevoz djelatnika</t>
  </si>
  <si>
    <t>Stručna usavršavanja</t>
  </si>
  <si>
    <t>Ostale naknade zaposlenima</t>
  </si>
  <si>
    <t>Rashodi za materijal i energiju</t>
  </si>
  <si>
    <t>Uredski materijal</t>
  </si>
  <si>
    <t>Energija</t>
  </si>
  <si>
    <t>Sitan inventar</t>
  </si>
  <si>
    <t>Rashodi za usluge</t>
  </si>
  <si>
    <t>Usluge telefona,pošte</t>
  </si>
  <si>
    <t>Komunalne usluge</t>
  </si>
  <si>
    <t>Intelektualne usluge</t>
  </si>
  <si>
    <t>Računalne usluge</t>
  </si>
  <si>
    <t>Ostale usluge</t>
  </si>
  <si>
    <t>Naknada osobama izvan radnog odnosa</t>
  </si>
  <si>
    <t>Ostali nespomenuti rashodi poslovanja</t>
  </si>
  <si>
    <t>Reprezentacija</t>
  </si>
  <si>
    <t>Članarine</t>
  </si>
  <si>
    <t>Financijski rashodi</t>
  </si>
  <si>
    <t>Bankarske usluge i usluge platnog prometa</t>
  </si>
  <si>
    <t>Ostali nespomenuti financijski rashodi</t>
  </si>
  <si>
    <t>Program 1001 Pojačani standard u školstvu</t>
  </si>
  <si>
    <t>Rashodi poslovanja</t>
  </si>
  <si>
    <t>Marterijalni rashodi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</si>
  <si>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</si>
  <si>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</si>
  <si>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</si>
  <si>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</si>
  <si>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</si>
  <si>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Rashodi za dodatna ulaganja na nefinancijskoj imovini</t>
  </si>
  <si>
    <t>Tekući projekt T10003 Knjige</t>
  </si>
  <si>
    <t>Rashodi za nabavu nef.imovine</t>
  </si>
  <si>
    <t>Knjige</t>
  </si>
  <si>
    <t>Pristojbe i naknade</t>
  </si>
  <si>
    <t>Naknade članovima povjerenstava</t>
  </si>
  <si>
    <t>Program 1003 Minimalni standard u srednjem školstvu i učeničkom domu - materijalni i financijski rashodi</t>
  </si>
  <si>
    <t>Opći prihodi i primici-županijski proračun</t>
  </si>
  <si>
    <t>Tekući projekt T100003 Natjecanja</t>
  </si>
  <si>
    <t>Prihod od prodaje ili zamjene nefinancijske imovine i naknade s osnova osiguranja</t>
  </si>
  <si>
    <t xml:space="preserve">6526 - Prihodi po posebnim propisima </t>
  </si>
  <si>
    <t xml:space="preserve">Aktivnost A100002 Tekuće investicijsko održavanje </t>
  </si>
  <si>
    <t xml:space="preserve">Materijal i dijel. za tek.i inv. održavanje </t>
  </si>
  <si>
    <t>Intelektualne i osobne usluge</t>
  </si>
  <si>
    <t>Tekući projekt T100002 Dodatna ulaganja</t>
  </si>
  <si>
    <t xml:space="preserve">Pomoći  - državni proračun </t>
  </si>
  <si>
    <t>Usluge promidžbe i informiranja</t>
  </si>
  <si>
    <t>Zakupnine i najamnine</t>
  </si>
  <si>
    <t>Premije osiguranja</t>
  </si>
  <si>
    <t>Usluge tekućeg i inv. održavanja</t>
  </si>
  <si>
    <t>Dop.za obvezno zdravstv.osig</t>
  </si>
  <si>
    <t xml:space="preserve">Ostali nesp. rashodi </t>
  </si>
  <si>
    <t>Pomoći  - HZZ</t>
  </si>
  <si>
    <t>SREDNJA ŠKOLA DUGO SELO</t>
  </si>
  <si>
    <t>OIB:</t>
  </si>
  <si>
    <t>UKUPNO</t>
  </si>
  <si>
    <t>Novč.nak. zbog nezap. osoba s invaliditetom</t>
  </si>
  <si>
    <t>Zdravstvene i veterinarske usluge</t>
  </si>
  <si>
    <t>Uredska oprema i namještaj</t>
  </si>
  <si>
    <t>Ukupno prihodi i primici za 2019.</t>
  </si>
  <si>
    <t>2019.</t>
  </si>
  <si>
    <t>Predsjednik Školskog odbora:</t>
  </si>
  <si>
    <t>PROJEKCIJA PLANA ZA 2020.</t>
  </si>
  <si>
    <t>Tekući projekt T100033 ŠKOLSKA SHEMA</t>
  </si>
  <si>
    <t>Naknade građanima i kućanstvima iz EU sredstava-voće</t>
  </si>
  <si>
    <t>2020.</t>
  </si>
  <si>
    <t>Ukupno prihodi i primici za 2020.</t>
  </si>
  <si>
    <t>Ukupno prihodi i primici za 2018</t>
  </si>
  <si>
    <t>Tekući projekt T100023  Program Erasmus, Agencija za mobilnost</t>
  </si>
  <si>
    <t>Prijedlog plana 
za 2018.</t>
  </si>
  <si>
    <t>Projekcija plana
za 2019.</t>
  </si>
  <si>
    <t>Projekcija plana 
za 2020.</t>
  </si>
  <si>
    <t>6341 - Tekuće pomoći od HZZ-a</t>
  </si>
  <si>
    <t>6341- Tekuće pomoći od HZZ-a</t>
  </si>
  <si>
    <t>6381 - Pomoći proračunskim korisnicima iz  državnog proračuna temeljem prijenosa EU sredstava - Erasmus, Agencija za mobilnost</t>
  </si>
  <si>
    <t>6361 - Pomoći proračunskim korisnicima iz proračuna koji im nije nadležan - Državni proračun</t>
  </si>
  <si>
    <t xml:space="preserve"> FINANCIJSKI PLAN  SREDNJE ŠKOLE DUGO SELO ZA  2019. GODINU</t>
  </si>
  <si>
    <t>Prijedlog plana 
za 2019.</t>
  </si>
  <si>
    <t>Projekcija plana
za 2020.</t>
  </si>
  <si>
    <t>Projekcija plana 
za 2021.</t>
  </si>
  <si>
    <t>2021.</t>
  </si>
  <si>
    <t>PLAN ZA 2019.</t>
  </si>
  <si>
    <t>PROJEKCIJA PLANA ZA 2021.</t>
  </si>
  <si>
    <t>Zaštitna odjeća i obuća</t>
  </si>
  <si>
    <t>Pomoći-Agencija za  mobilnost, Erasmus, Follow me</t>
  </si>
  <si>
    <t>Uredski i ostali materijal</t>
  </si>
  <si>
    <t>Rent a car</t>
  </si>
  <si>
    <t>Dugo Selo, 28.12.2018.</t>
  </si>
  <si>
    <t>Božica Posuda</t>
  </si>
  <si>
    <t>Predsjednik šk.odbora: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</si>
</sst>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charset val="238"/>
    </font>
    <font>
      <b/>
      <sz val="18"/>
      <color indexed="62"/>
      <name val="Cambria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2" applyNumberFormat="0" applyAlignment="0" applyProtection="0"/>
    <xf numFmtId="0" fontId="5" fillId="18" borderId="3" applyNumberFormat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2" applyNumberFormat="0" applyAlignment="0" applyProtection="0"/>
    <xf numFmtId="0" fontId="11" fillId="0" borderId="8" applyNumberFormat="0" applyFill="0" applyAlignment="0" applyProtection="0"/>
    <xf numFmtId="0" fontId="12" fillId="8" borderId="0" applyNumberFormat="0" applyBorder="0" applyAlignment="0" applyProtection="0"/>
    <xf numFmtId="0" fontId="26" fillId="4" borderId="1" applyNumberFormat="0" applyFont="0" applyAlignment="0" applyProtection="0"/>
    <xf numFmtId="0" fontId="26" fillId="0" borderId="0"/>
    <xf numFmtId="0" fontId="25" fillId="17" borderId="7" applyNumberFormat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88">
    <xf numFmtId="0" fontId="0" fillId="0" borderId="0" xfId="0"/>
    <xf numFmtId="0" fontId="20" fillId="0" borderId="11" xfId="0" applyFont="1" applyBorder="1" applyAlignment="1">
      <alignment horizontal="left"/>
    </xf>
    <xf numFmtId="0" fontId="21" fillId="19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2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/>
    </xf>
    <xf numFmtId="0" fontId="21" fillId="0" borderId="12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12" xfId="0" applyFont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7" fillId="0" borderId="10" xfId="0" applyNumberFormat="1" applyFont="1" applyFill="1" applyBorder="1" applyAlignment="1" applyProtection="1"/>
    <xf numFmtId="0" fontId="14" fillId="0" borderId="14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19" borderId="15" xfId="0" applyNumberFormat="1" applyFont="1" applyFill="1" applyBorder="1" applyAlignment="1">
      <alignment horizontal="right" vertical="top" wrapText="1"/>
    </xf>
    <xf numFmtId="1" fontId="23" fillId="0" borderId="16" xfId="0" applyNumberFormat="1" applyFont="1" applyBorder="1" applyAlignment="1">
      <alignment wrapText="1"/>
    </xf>
    <xf numFmtId="0" fontId="23" fillId="19" borderId="0" xfId="0" applyNumberFormat="1" applyFont="1" applyFill="1" applyBorder="1" applyAlignment="1" applyProtection="1">
      <alignment wrapText="1"/>
    </xf>
    <xf numFmtId="4" fontId="23" fillId="19" borderId="0" xfId="0" applyNumberFormat="1" applyFont="1" applyFill="1" applyBorder="1" applyAlignment="1" applyProtection="1"/>
    <xf numFmtId="4" fontId="21" fillId="19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23" fillId="0" borderId="1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wrapText="1"/>
    </xf>
    <xf numFmtId="3" fontId="21" fillId="0" borderId="17" xfId="0" applyNumberFormat="1" applyFont="1" applyBorder="1"/>
    <xf numFmtId="3" fontId="21" fillId="0" borderId="18" xfId="0" applyNumberFormat="1" applyFont="1" applyBorder="1"/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/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/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/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28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/>
    <xf numFmtId="4" fontId="28" fillId="19" borderId="0" xfId="0" applyNumberFormat="1" applyFont="1" applyFill="1" applyBorder="1" applyAlignment="1" applyProtection="1"/>
    <xf numFmtId="4" fontId="30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>
      <alignment horizontal="center"/>
    </xf>
    <xf numFmtId="0" fontId="33" fillId="19" borderId="0" xfId="0" applyNumberFormat="1" applyFont="1" applyFill="1" applyBorder="1" applyAlignment="1" applyProtection="1"/>
    <xf numFmtId="0" fontId="34" fillId="19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 vertical="center"/>
    </xf>
    <xf numFmtId="0" fontId="28" fillId="19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19" borderId="0" xfId="0" applyNumberFormat="1" applyFont="1" applyFill="1" applyBorder="1" applyAlignment="1" applyProtection="1">
      <alignment horizontal="left" vertical="center"/>
    </xf>
    <xf numFmtId="0" fontId="30" fillId="19" borderId="0" xfId="0" applyNumberFormat="1" applyFont="1" applyFill="1" applyBorder="1" applyAlignment="1" applyProtection="1">
      <alignment vertical="center"/>
    </xf>
    <xf numFmtId="4" fontId="28" fillId="19" borderId="0" xfId="0" applyNumberFormat="1" applyFont="1" applyFill="1" applyBorder="1" applyAlignment="1" applyProtection="1">
      <alignment vertical="center"/>
    </xf>
    <xf numFmtId="4" fontId="37" fillId="20" borderId="10" xfId="0" applyNumberFormat="1" applyFont="1" applyFill="1" applyBorder="1" applyAlignment="1" applyProtection="1">
      <alignment horizontal="right" vertical="center" indent="1"/>
    </xf>
    <xf numFmtId="4" fontId="30" fillId="21" borderId="10" xfId="0" applyNumberFormat="1" applyFont="1" applyFill="1" applyBorder="1" applyAlignment="1" applyProtection="1">
      <alignment horizontal="right" vertical="center" indent="1"/>
    </xf>
    <xf numFmtId="4" fontId="30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28" applyNumberFormat="1" applyFont="1" applyFill="1" applyBorder="1" applyAlignment="1" applyProtection="1">
      <alignment horizontal="right" vertical="center" indent="1"/>
    </xf>
    <xf numFmtId="4" fontId="30" fillId="21" borderId="10" xfId="28" applyNumberFormat="1" applyFont="1" applyFill="1" applyBorder="1" applyAlignment="1" applyProtection="1">
      <alignment horizontal="right" vertical="center" indent="1"/>
    </xf>
    <xf numFmtId="4" fontId="30" fillId="19" borderId="10" xfId="28" applyNumberFormat="1" applyFont="1" applyFill="1" applyBorder="1" applyAlignment="1" applyProtection="1">
      <alignment horizontal="right" vertical="center" indent="1"/>
    </xf>
    <xf numFmtId="0" fontId="34" fillId="0" borderId="0" xfId="0" applyNumberFormat="1" applyFont="1" applyFill="1" applyBorder="1" applyAlignment="1" applyProtection="1">
      <alignment horizontal="left" vertical="center" wrapText="1" indent="1"/>
    </xf>
    <xf numFmtId="0" fontId="38" fillId="0" borderId="0" xfId="0" applyNumberFormat="1" applyFont="1" applyFill="1" applyBorder="1" applyAlignment="1" applyProtection="1">
      <alignment horizontal="left" vertical="center" wrapText="1" indent="1"/>
    </xf>
    <xf numFmtId="0" fontId="30" fillId="19" borderId="10" xfId="0" applyNumberFormat="1" applyFont="1" applyFill="1" applyBorder="1" applyAlignment="1" applyProtection="1">
      <alignment horizontal="left" vertical="center" wrapText="1" indent="1"/>
    </xf>
    <xf numFmtId="0" fontId="28" fillId="19" borderId="10" xfId="0" applyNumberFormat="1" applyFont="1" applyFill="1" applyBorder="1" applyAlignment="1" applyProtection="1">
      <alignment horizontal="left" vertical="center" wrapText="1" indent="1"/>
    </xf>
    <xf numFmtId="0" fontId="31" fillId="0" borderId="19" xfId="39" applyNumberFormat="1" applyFont="1" applyFill="1" applyBorder="1" applyAlignment="1" applyProtection="1">
      <alignment horizontal="left" vertical="center" wrapText="1" indent="1"/>
    </xf>
    <xf numFmtId="0" fontId="32" fillId="0" borderId="19" xfId="39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28" fillId="19" borderId="0" xfId="0" applyNumberFormat="1" applyFont="1" applyFill="1" applyBorder="1" applyAlignment="1" applyProtection="1">
      <alignment horizontal="left" vertical="center" wrapText="1" indent="1"/>
    </xf>
    <xf numFmtId="0" fontId="30" fillId="19" borderId="0" xfId="0" applyNumberFormat="1" applyFont="1" applyFill="1" applyBorder="1" applyAlignment="1" applyProtection="1">
      <alignment horizontal="left" vertical="center" wrapText="1" indent="1"/>
    </xf>
    <xf numFmtId="0" fontId="34" fillId="19" borderId="0" xfId="0" applyNumberFormat="1" applyFont="1" applyFill="1" applyBorder="1" applyAlignment="1" applyProtection="1">
      <alignment horizontal="left" vertical="center" wrapText="1" indent="1"/>
    </xf>
    <xf numFmtId="0" fontId="37" fillId="0" borderId="0" xfId="0" applyNumberFormat="1" applyFont="1" applyFill="1" applyBorder="1" applyAlignment="1" applyProtection="1">
      <alignment horizontal="left" vertical="center" indent="1"/>
    </xf>
    <xf numFmtId="0" fontId="31" fillId="0" borderId="19" xfId="39" applyNumberFormat="1" applyFont="1" applyFill="1" applyBorder="1" applyAlignment="1" applyProtection="1">
      <alignment horizontal="left" vertical="center" indent="1"/>
    </xf>
    <xf numFmtId="0" fontId="32" fillId="0" borderId="19" xfId="39" applyNumberFormat="1" applyFont="1" applyFill="1" applyBorder="1" applyAlignment="1" applyProtection="1">
      <alignment horizontal="left" vertical="center" indent="1"/>
    </xf>
    <xf numFmtId="0" fontId="28" fillId="19" borderId="0" xfId="0" applyNumberFormat="1" applyFont="1" applyFill="1" applyBorder="1" applyAlignment="1" applyProtection="1">
      <alignment horizontal="left" indent="1"/>
    </xf>
    <xf numFmtId="0" fontId="30" fillId="19" borderId="0" xfId="0" applyNumberFormat="1" applyFont="1" applyFill="1" applyBorder="1" applyAlignment="1" applyProtection="1">
      <alignment horizontal="left" indent="1"/>
    </xf>
    <xf numFmtId="0" fontId="33" fillId="19" borderId="0" xfId="0" applyNumberFormat="1" applyFont="1" applyFill="1" applyBorder="1" applyAlignment="1" applyProtection="1">
      <alignment horizontal="left" indent="1"/>
    </xf>
    <xf numFmtId="0" fontId="36" fillId="19" borderId="26" xfId="0" applyNumberFormat="1" applyFont="1" applyFill="1" applyBorder="1" applyAlignment="1" applyProtection="1">
      <alignment horizontal="center" vertical="center" wrapText="1"/>
    </xf>
    <xf numFmtId="0" fontId="29" fillId="19" borderId="26" xfId="0" applyNumberFormat="1" applyFont="1" applyFill="1" applyBorder="1" applyAlignment="1" applyProtection="1">
      <alignment horizontal="center" vertical="center" wrapText="1"/>
    </xf>
    <xf numFmtId="0" fontId="37" fillId="19" borderId="26" xfId="0" applyNumberFormat="1" applyFont="1" applyFill="1" applyBorder="1" applyAlignment="1" applyProtection="1">
      <alignment horizontal="center" vertical="center" wrapText="1"/>
    </xf>
    <xf numFmtId="0" fontId="36" fillId="19" borderId="28" xfId="0" applyNumberFormat="1" applyFont="1" applyFill="1" applyBorder="1" applyAlignment="1" applyProtection="1">
      <alignment horizontal="center" vertical="center" wrapText="1"/>
    </xf>
    <xf numFmtId="0" fontId="37" fillId="19" borderId="29" xfId="0" applyNumberFormat="1" applyFont="1" applyFill="1" applyBorder="1" applyAlignment="1" applyProtection="1">
      <alignment horizontal="center" vertical="center" wrapText="1"/>
    </xf>
    <xf numFmtId="0" fontId="36" fillId="22" borderId="30" xfId="0" applyNumberFormat="1" applyFont="1" applyFill="1" applyBorder="1" applyAlignment="1" applyProtection="1">
      <alignment horizontal="left" vertical="center" indent="1"/>
    </xf>
    <xf numFmtId="0" fontId="30" fillId="19" borderId="30" xfId="0" applyNumberFormat="1" applyFont="1" applyFill="1" applyBorder="1" applyAlignment="1" applyProtection="1">
      <alignment horizontal="left" vertical="center" indent="1"/>
    </xf>
    <xf numFmtId="0" fontId="28" fillId="19" borderId="30" xfId="0" applyNumberFormat="1" applyFont="1" applyFill="1" applyBorder="1" applyAlignment="1" applyProtection="1">
      <alignment horizontal="left" vertical="center" indent="1"/>
    </xf>
    <xf numFmtId="2" fontId="28" fillId="19" borderId="0" xfId="0" applyNumberFormat="1" applyFont="1" applyFill="1" applyBorder="1" applyAlignment="1">
      <alignment horizontal="right" vertical="center" indent="1"/>
    </xf>
    <xf numFmtId="0" fontId="30" fillId="21" borderId="30" xfId="0" applyNumberFormat="1" applyFont="1" applyFill="1" applyBorder="1" applyAlignment="1" applyProtection="1">
      <alignment horizontal="left" vertical="center" indent="1"/>
    </xf>
    <xf numFmtId="0" fontId="28" fillId="19" borderId="31" xfId="0" applyNumberFormat="1" applyFont="1" applyFill="1" applyBorder="1" applyAlignment="1" applyProtection="1">
      <alignment horizontal="left" vertical="center" indent="1"/>
    </xf>
    <xf numFmtId="0" fontId="28" fillId="19" borderId="32" xfId="0" applyNumberFormat="1" applyFont="1" applyFill="1" applyBorder="1" applyAlignment="1" applyProtection="1">
      <alignment horizontal="left" vertical="center" wrapText="1" indent="1"/>
    </xf>
    <xf numFmtId="4" fontId="28" fillId="19" borderId="32" xfId="0" applyNumberFormat="1" applyFont="1" applyFill="1" applyBorder="1" applyAlignment="1" applyProtection="1">
      <alignment horizontal="right" vertical="center" indent="1"/>
    </xf>
    <xf numFmtId="4" fontId="36" fillId="22" borderId="10" xfId="0" applyNumberFormat="1" applyFont="1" applyFill="1" applyBorder="1" applyAlignment="1" applyProtection="1">
      <alignment horizontal="right" vertical="center" indent="1"/>
    </xf>
    <xf numFmtId="0" fontId="36" fillId="22" borderId="10" xfId="0" applyNumberFormat="1" applyFont="1" applyFill="1" applyBorder="1" applyAlignment="1" applyProtection="1">
      <alignment horizontal="left" vertical="center" wrapText="1" indent="1"/>
    </xf>
    <xf numFmtId="3" fontId="21" fillId="0" borderId="22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/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right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/>
    <xf numFmtId="4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/>
    <xf numFmtId="4" fontId="21" fillId="0" borderId="22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/>
    <xf numFmtId="4" fontId="21" fillId="0" borderId="18" xfId="0" applyNumberFormat="1" applyFont="1" applyBorder="1"/>
    <xf numFmtId="4" fontId="18" fillId="0" borderId="10" xfId="0" applyNumberFormat="1" applyFont="1" applyFill="1" applyBorder="1" applyAlignment="1" applyProtection="1">
      <alignment horizontal="right" vertical="center" wrapText="1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wrapText="1"/>
    </xf>
    <xf numFmtId="4" fontId="18" fillId="0" borderId="10" xfId="0" applyNumberFormat="1" applyFont="1" applyFill="1" applyBorder="1" applyAlignment="1" applyProtection="1">
      <alignment horizontal="right" wrapText="1"/>
    </xf>
    <xf numFmtId="0" fontId="28" fillId="19" borderId="33" xfId="0" applyNumberFormat="1" applyFont="1" applyFill="1" applyBorder="1" applyAlignment="1" applyProtection="1">
      <alignment horizontal="left" vertical="center" indent="1"/>
    </xf>
    <xf numFmtId="0" fontId="28" fillId="19" borderId="34" xfId="0" applyNumberFormat="1" applyFont="1" applyFill="1" applyBorder="1" applyAlignment="1" applyProtection="1">
      <alignment horizontal="left" vertical="center" wrapText="1" indent="1"/>
    </xf>
    <xf numFmtId="0" fontId="28" fillId="19" borderId="19" xfId="0" applyNumberFormat="1" applyFont="1" applyFill="1" applyBorder="1" applyAlignment="1" applyProtection="1">
      <alignment horizontal="left" vertical="center" indent="1"/>
    </xf>
    <xf numFmtId="0" fontId="28" fillId="19" borderId="19" xfId="0" applyNumberFormat="1" applyFont="1" applyFill="1" applyBorder="1" applyAlignment="1" applyProtection="1">
      <alignment horizontal="left" vertical="center" wrapText="1" indent="1"/>
    </xf>
    <xf numFmtId="4" fontId="30" fillId="25" borderId="10" xfId="0" applyNumberFormat="1" applyFont="1" applyFill="1" applyBorder="1" applyAlignment="1" applyProtection="1">
      <alignment horizontal="right" vertical="center" indent="1"/>
    </xf>
    <xf numFmtId="4" fontId="28" fillId="25" borderId="10" xfId="0" applyNumberFormat="1" applyFont="1" applyFill="1" applyBorder="1" applyAlignment="1" applyProtection="1">
      <alignment horizontal="right" vertical="center" indent="1"/>
    </xf>
    <xf numFmtId="0" fontId="28" fillId="25" borderId="0" xfId="0" applyNumberFormat="1" applyFont="1" applyFill="1" applyBorder="1" applyAlignment="1" applyProtection="1">
      <alignment vertical="center"/>
    </xf>
    <xf numFmtId="1" fontId="21" fillId="0" borderId="37" xfId="0" applyNumberFormat="1" applyFont="1" applyBorder="1" applyAlignment="1">
      <alignment horizontal="left" wrapText="1"/>
    </xf>
    <xf numFmtId="1" fontId="23" fillId="0" borderId="38" xfId="0" applyNumberFormat="1" applyFont="1" applyFill="1" applyBorder="1" applyAlignment="1">
      <alignment horizontal="left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2" fontId="21" fillId="0" borderId="19" xfId="0" applyNumberFormat="1" applyFont="1" applyBorder="1" applyAlignment="1">
      <alignment vertical="center" wrapText="1"/>
    </xf>
    <xf numFmtId="1" fontId="21" fillId="0" borderId="19" xfId="0" applyNumberFormat="1" applyFont="1" applyFill="1" applyBorder="1" applyAlignment="1">
      <alignment horizontal="left" wrapText="1"/>
    </xf>
    <xf numFmtId="1" fontId="23" fillId="19" borderId="42" xfId="0" applyNumberFormat="1" applyFont="1" applyFill="1" applyBorder="1" applyAlignment="1">
      <alignment horizontal="left" wrapText="1"/>
    </xf>
    <xf numFmtId="0" fontId="23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1" fontId="21" fillId="19" borderId="19" xfId="0" applyNumberFormat="1" applyFont="1" applyFill="1" applyBorder="1" applyAlignment="1">
      <alignment horizontal="left" wrapText="1"/>
    </xf>
    <xf numFmtId="4" fontId="30" fillId="19" borderId="0" xfId="0" applyNumberFormat="1" applyFont="1" applyFill="1" applyBorder="1" applyAlignment="1" applyProtection="1">
      <alignment vertical="center"/>
    </xf>
    <xf numFmtId="4" fontId="28" fillId="21" borderId="10" xfId="0" applyNumberFormat="1" applyFont="1" applyFill="1" applyBorder="1" applyAlignment="1" applyProtection="1">
      <alignment horizontal="right" vertical="center" indent="1"/>
    </xf>
    <xf numFmtId="4" fontId="30" fillId="20" borderId="10" xfId="0" applyNumberFormat="1" applyFont="1" applyFill="1" applyBorder="1" applyAlignment="1" applyProtection="1">
      <alignment horizontal="right" vertical="center" indent="1"/>
    </xf>
    <xf numFmtId="4" fontId="38" fillId="0" borderId="0" xfId="0" applyNumberFormat="1" applyFont="1" applyFill="1" applyBorder="1" applyAlignment="1" applyProtection="1">
      <alignment horizontal="left" vertical="center"/>
    </xf>
    <xf numFmtId="4" fontId="30" fillId="26" borderId="10" xfId="0" applyNumberFormat="1" applyFont="1" applyFill="1" applyBorder="1" applyAlignment="1" applyProtection="1">
      <alignment horizontal="right" vertical="center" indent="1"/>
    </xf>
    <xf numFmtId="0" fontId="20" fillId="0" borderId="11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/>
    </xf>
    <xf numFmtId="0" fontId="21" fillId="19" borderId="0" xfId="0" applyNumberFormat="1" applyFont="1" applyFill="1" applyBorder="1" applyAlignment="1" applyProtection="1">
      <alignment horizontal="left"/>
    </xf>
    <xf numFmtId="0" fontId="23" fillId="0" borderId="16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3" fontId="23" fillId="0" borderId="16" xfId="0" applyNumberFormat="1" applyFont="1" applyBorder="1" applyAlignment="1">
      <alignment horizontal="center"/>
    </xf>
    <xf numFmtId="0" fontId="28" fillId="19" borderId="0" xfId="0" applyNumberFormat="1" applyFont="1" applyFill="1" applyBorder="1" applyAlignment="1" applyProtection="1">
      <alignment horizontal="left"/>
    </xf>
    <xf numFmtId="0" fontId="37" fillId="20" borderId="30" xfId="0" applyNumberFormat="1" applyFont="1" applyFill="1" applyBorder="1" applyAlignment="1" applyProtection="1">
      <alignment horizontal="left" vertical="center" wrapText="1" indent="1"/>
    </xf>
    <xf numFmtId="0" fontId="37" fillId="20" borderId="10" xfId="0" applyNumberFormat="1" applyFont="1" applyFill="1" applyBorder="1" applyAlignment="1" applyProtection="1">
      <alignment horizontal="left" vertical="center" wrapText="1" indent="1"/>
    </xf>
    <xf numFmtId="0" fontId="30" fillId="21" borderId="30" xfId="0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30" fillId="21" borderId="30" xfId="0" applyNumberFormat="1" applyFont="1" applyFill="1" applyBorder="1" applyAlignment="1" applyProtection="1">
      <alignment horizontal="left" vertical="center" indent="1"/>
    </xf>
    <xf numFmtId="0" fontId="30" fillId="21" borderId="10" xfId="0" applyNumberFormat="1" applyFont="1" applyFill="1" applyBorder="1" applyAlignment="1" applyProtection="1">
      <alignment horizontal="left" vertical="center" indent="1"/>
    </xf>
    <xf numFmtId="0" fontId="37" fillId="20" borderId="28" xfId="0" applyNumberFormat="1" applyFont="1" applyFill="1" applyBorder="1" applyAlignment="1" applyProtection="1">
      <alignment horizontal="left" vertical="center" indent="1"/>
    </xf>
    <xf numFmtId="0" fontId="37" fillId="20" borderId="26" xfId="0" applyNumberFormat="1" applyFont="1" applyFill="1" applyBorder="1" applyAlignment="1" applyProtection="1">
      <alignment horizontal="left" vertical="center" indent="1"/>
    </xf>
    <xf numFmtId="0" fontId="30" fillId="21" borderId="35" xfId="0" applyNumberFormat="1" applyFont="1" applyFill="1" applyBorder="1" applyAlignment="1" applyProtection="1">
      <alignment horizontal="left" vertical="center" wrapText="1" indent="1"/>
    </xf>
    <xf numFmtId="0" fontId="30" fillId="21" borderId="36" xfId="0" applyNumberFormat="1" applyFont="1" applyFill="1" applyBorder="1" applyAlignment="1" applyProtection="1">
      <alignment horizontal="left" vertical="center" wrapText="1" indent="1"/>
    </xf>
    <xf numFmtId="0" fontId="31" fillId="23" borderId="27" xfId="39" applyNumberFormat="1" applyFont="1" applyFill="1" applyBorder="1" applyAlignment="1" applyProtection="1">
      <alignment horizontal="left" vertical="center" indent="1"/>
    </xf>
    <xf numFmtId="0" fontId="31" fillId="23" borderId="22" xfId="39" applyNumberFormat="1" applyFont="1" applyFill="1" applyBorder="1" applyAlignment="1" applyProtection="1">
      <alignment horizontal="left" vertical="center" indent="1"/>
    </xf>
    <xf numFmtId="0" fontId="37" fillId="25" borderId="27" xfId="0" applyNumberFormat="1" applyFont="1" applyFill="1" applyBorder="1" applyAlignment="1" applyProtection="1">
      <alignment horizontal="left" vertical="center"/>
    </xf>
    <xf numFmtId="0" fontId="37" fillId="25" borderId="22" xfId="0" applyNumberFormat="1" applyFont="1" applyFill="1" applyBorder="1" applyAlignment="1" applyProtection="1">
      <alignment horizontal="left" vertical="center"/>
    </xf>
    <xf numFmtId="0" fontId="35" fillId="24" borderId="27" xfId="0" applyNumberFormat="1" applyFont="1" applyFill="1" applyBorder="1" applyAlignment="1" applyProtection="1">
      <alignment horizontal="center" vertical="center"/>
    </xf>
    <xf numFmtId="0" fontId="35" fillId="24" borderId="25" xfId="0" applyNumberFormat="1" applyFont="1" applyFill="1" applyBorder="1" applyAlignment="1" applyProtection="1">
      <alignment horizontal="center" vertical="center"/>
    </xf>
    <xf numFmtId="0" fontId="35" fillId="24" borderId="22" xfId="0" applyNumberFormat="1" applyFont="1" applyFill="1" applyBorder="1" applyAlignment="1" applyProtection="1">
      <alignment horizontal="center" vertical="center"/>
    </xf>
    <xf numFmtId="0" fontId="37" fillId="20" borderId="30" xfId="0" applyNumberFormat="1" applyFont="1" applyFill="1" applyBorder="1" applyAlignment="1" applyProtection="1">
      <alignment horizontal="left" vertical="center" indent="1"/>
    </xf>
    <xf numFmtId="0" fontId="37" fillId="20" borderId="10" xfId="0" applyNumberFormat="1" applyFont="1" applyFill="1" applyBorder="1" applyAlignment="1" applyProtection="1">
      <alignment horizontal="left" vertical="center" inden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_BuiltIn_Good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te" xfId="38"/>
    <cellStyle name="Obično 2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 macro="" textlink="">
      <xdr:nvSpPr>
        <xdr:cNvPr id="2571" name="Line 1"/>
        <xdr:cNvSpPr>
          <a:spLocks noChangeShapeType="1"/>
        </xdr:cNvSpPr>
      </xdr:nvSpPr>
      <xdr:spPr bwMode="auto">
        <a:xfrm>
          <a:off x="19050" y="51435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572" name="Line 2"/>
        <xdr:cNvSpPr>
          <a:spLocks noChangeShapeType="1"/>
        </xdr:cNvSpPr>
      </xdr:nvSpPr>
      <xdr:spPr bwMode="auto">
        <a:xfrm>
          <a:off x="9525" y="514350"/>
          <a:ext cx="1047750" cy="1295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19</xdr:row>
      <xdr:rowOff>971550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19050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19</xdr:row>
      <xdr:rowOff>971550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9525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971550</xdr:rowOff>
    </xdr:to>
    <xdr:sp macro="" textlink="">
      <xdr:nvSpPr>
        <xdr:cNvPr id="2575" name="Line 1"/>
        <xdr:cNvSpPr>
          <a:spLocks noChangeShapeType="1"/>
        </xdr:cNvSpPr>
      </xdr:nvSpPr>
      <xdr:spPr bwMode="auto">
        <a:xfrm>
          <a:off x="19050" y="15468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 macro="" textlink="">
      <xdr:nvSpPr>
        <xdr:cNvPr id="2576" name="Line 2"/>
        <xdr:cNvSpPr>
          <a:spLocks noChangeShapeType="1"/>
        </xdr:cNvSpPr>
      </xdr:nvSpPr>
      <xdr:spPr bwMode="auto">
        <a:xfrm>
          <a:off x="9525" y="16992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K11" sqref="K11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4" customWidth="1"/>
    <col min="5" max="5" width="44.7109375" style="3" customWidth="1"/>
    <col min="6" max="6" width="16.85546875" style="3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58" t="s">
        <v>121</v>
      </c>
      <c r="B1" s="158"/>
      <c r="C1" s="158"/>
      <c r="D1" s="158"/>
      <c r="E1" s="158"/>
      <c r="F1" s="158"/>
      <c r="G1" s="158"/>
      <c r="H1" s="158"/>
    </row>
    <row r="2" spans="1:9" s="5" customFormat="1" ht="26.25" customHeight="1" x14ac:dyDescent="0.2">
      <c r="A2" s="158" t="s">
        <v>0</v>
      </c>
      <c r="B2" s="158"/>
      <c r="C2" s="158"/>
      <c r="D2" s="158"/>
      <c r="E2" s="158"/>
      <c r="F2" s="158"/>
      <c r="G2" s="158"/>
      <c r="H2" s="158"/>
    </row>
    <row r="3" spans="1:9" ht="25.5" customHeight="1" x14ac:dyDescent="0.2">
      <c r="A3" s="158"/>
      <c r="B3" s="158"/>
      <c r="C3" s="158"/>
      <c r="D3" s="158"/>
      <c r="E3" s="158"/>
      <c r="F3" s="158"/>
      <c r="G3" s="158"/>
      <c r="H3" s="158"/>
    </row>
    <row r="4" spans="1:9" ht="9" customHeight="1" x14ac:dyDescent="0.25">
      <c r="A4" s="6"/>
      <c r="B4" s="7"/>
      <c r="C4" s="7"/>
      <c r="D4" s="7"/>
      <c r="E4" s="7"/>
    </row>
    <row r="5" spans="1:9" ht="27.75" customHeight="1" x14ac:dyDescent="0.25">
      <c r="A5" s="8"/>
      <c r="B5" s="9"/>
      <c r="C5" s="9"/>
      <c r="D5" s="10"/>
      <c r="E5" s="11"/>
      <c r="F5" s="12" t="s">
        <v>122</v>
      </c>
      <c r="G5" s="12" t="s">
        <v>123</v>
      </c>
      <c r="H5" s="13" t="s">
        <v>124</v>
      </c>
      <c r="I5" s="14"/>
    </row>
    <row r="6" spans="1:9" ht="27.75" customHeight="1" x14ac:dyDescent="0.25">
      <c r="A6" s="159" t="s">
        <v>1</v>
      </c>
      <c r="B6" s="159"/>
      <c r="C6" s="159"/>
      <c r="D6" s="159"/>
      <c r="E6" s="159"/>
      <c r="F6" s="127">
        <v>10935800</v>
      </c>
      <c r="G6" s="127">
        <v>10935800</v>
      </c>
      <c r="H6" s="127">
        <v>10935800</v>
      </c>
      <c r="I6" s="15"/>
    </row>
    <row r="7" spans="1:9" ht="22.5" customHeight="1" x14ac:dyDescent="0.25">
      <c r="A7" s="159" t="s">
        <v>2</v>
      </c>
      <c r="B7" s="159"/>
      <c r="C7" s="159"/>
      <c r="D7" s="159"/>
      <c r="E7" s="159"/>
      <c r="F7" s="127">
        <v>10935800</v>
      </c>
      <c r="G7" s="127">
        <v>10935800</v>
      </c>
      <c r="H7" s="127">
        <v>10935800</v>
      </c>
    </row>
    <row r="8" spans="1:9" ht="22.5" customHeight="1" x14ac:dyDescent="0.25">
      <c r="A8" s="157" t="s">
        <v>3</v>
      </c>
      <c r="B8" s="157"/>
      <c r="C8" s="157"/>
      <c r="D8" s="157"/>
      <c r="E8" s="157"/>
      <c r="F8" s="128"/>
      <c r="G8" s="128"/>
      <c r="H8" s="128"/>
    </row>
    <row r="9" spans="1:9" ht="22.5" customHeight="1" x14ac:dyDescent="0.25">
      <c r="A9" s="1" t="s">
        <v>4</v>
      </c>
      <c r="B9" s="17"/>
      <c r="C9" s="17"/>
      <c r="D9" s="17"/>
      <c r="E9" s="17"/>
      <c r="F9" s="129">
        <v>10935800</v>
      </c>
      <c r="G9" s="129">
        <v>10935800</v>
      </c>
      <c r="H9" s="129">
        <v>10935800</v>
      </c>
    </row>
    <row r="10" spans="1:9" ht="22.5" customHeight="1" x14ac:dyDescent="0.25">
      <c r="A10" s="159" t="s">
        <v>5</v>
      </c>
      <c r="B10" s="159"/>
      <c r="C10" s="159"/>
      <c r="D10" s="159"/>
      <c r="E10" s="159"/>
      <c r="F10" s="130">
        <f>SUM(F9-F11)</f>
        <v>10775800</v>
      </c>
      <c r="G10" s="130">
        <f>SUM(G9-G11)</f>
        <v>10775800</v>
      </c>
      <c r="H10" s="130">
        <f>SUM(H9-H11)</f>
        <v>10775800</v>
      </c>
    </row>
    <row r="11" spans="1:9" ht="22.5" customHeight="1" x14ac:dyDescent="0.25">
      <c r="A11" s="157" t="s">
        <v>6</v>
      </c>
      <c r="B11" s="157"/>
      <c r="C11" s="157"/>
      <c r="D11" s="157"/>
      <c r="E11" s="157"/>
      <c r="F11" s="130">
        <v>160000</v>
      </c>
      <c r="G11" s="130">
        <v>160000</v>
      </c>
      <c r="H11" s="130">
        <v>160000</v>
      </c>
    </row>
    <row r="12" spans="1:9" ht="22.5" customHeight="1" x14ac:dyDescent="0.25">
      <c r="A12" s="159" t="s">
        <v>7</v>
      </c>
      <c r="B12" s="159"/>
      <c r="C12" s="159"/>
      <c r="D12" s="159"/>
      <c r="E12" s="159"/>
      <c r="F12" s="131">
        <f>+F6-F9</f>
        <v>0</v>
      </c>
      <c r="G12" s="131">
        <f>+G6-G9</f>
        <v>0</v>
      </c>
      <c r="H12" s="131">
        <f>+H6-H9</f>
        <v>0</v>
      </c>
    </row>
    <row r="13" spans="1:9" ht="25.5" customHeight="1" x14ac:dyDescent="0.2">
      <c r="A13" s="158"/>
      <c r="B13" s="158"/>
      <c r="C13" s="158"/>
      <c r="D13" s="158"/>
      <c r="E13" s="158"/>
      <c r="F13" s="158"/>
      <c r="G13" s="158"/>
      <c r="H13" s="158"/>
    </row>
    <row r="14" spans="1:9" ht="27.75" customHeight="1" x14ac:dyDescent="0.25">
      <c r="A14" s="8"/>
      <c r="B14" s="9"/>
      <c r="C14" s="9"/>
      <c r="D14" s="10"/>
      <c r="E14" s="11"/>
      <c r="F14" s="12" t="s">
        <v>114</v>
      </c>
      <c r="G14" s="12" t="s">
        <v>115</v>
      </c>
      <c r="H14" s="13" t="s">
        <v>116</v>
      </c>
    </row>
    <row r="15" spans="1:9" ht="22.5" customHeight="1" x14ac:dyDescent="0.25">
      <c r="A15" s="160" t="s">
        <v>8</v>
      </c>
      <c r="B15" s="160"/>
      <c r="C15" s="160"/>
      <c r="D15" s="160"/>
      <c r="E15" s="160"/>
      <c r="F15" s="18"/>
      <c r="G15" s="18"/>
      <c r="H15" s="18"/>
    </row>
    <row r="16" spans="1:9" s="19" customFormat="1" ht="25.5" customHeight="1" x14ac:dyDescent="0.25">
      <c r="A16" s="158"/>
      <c r="B16" s="158"/>
      <c r="C16" s="158"/>
      <c r="D16" s="158"/>
      <c r="E16" s="158"/>
      <c r="F16" s="158"/>
      <c r="G16" s="158"/>
      <c r="H16" s="158"/>
    </row>
    <row r="17" spans="1:8" s="19" customFormat="1" ht="27.75" customHeight="1" x14ac:dyDescent="0.25">
      <c r="A17" s="8"/>
      <c r="B17" s="9"/>
      <c r="C17" s="9"/>
      <c r="D17" s="10"/>
      <c r="E17" s="11"/>
      <c r="F17" s="12" t="s">
        <v>114</v>
      </c>
      <c r="G17" s="12" t="s">
        <v>115</v>
      </c>
      <c r="H17" s="13" t="s">
        <v>116</v>
      </c>
    </row>
    <row r="18" spans="1:8" s="19" customFormat="1" ht="22.5" customHeight="1" x14ac:dyDescent="0.25">
      <c r="A18" s="159" t="s">
        <v>9</v>
      </c>
      <c r="B18" s="159"/>
      <c r="C18" s="159"/>
      <c r="D18" s="159"/>
      <c r="E18" s="159"/>
      <c r="F18" s="16"/>
      <c r="G18" s="16"/>
      <c r="H18" s="16"/>
    </row>
    <row r="19" spans="1:8" s="19" customFormat="1" ht="22.5" customHeight="1" x14ac:dyDescent="0.25">
      <c r="A19" s="159" t="s">
        <v>10</v>
      </c>
      <c r="B19" s="159"/>
      <c r="C19" s="159"/>
      <c r="D19" s="159"/>
      <c r="E19" s="159"/>
      <c r="F19" s="16"/>
      <c r="G19" s="16"/>
      <c r="H19" s="16"/>
    </row>
    <row r="20" spans="1:8" s="19" customFormat="1" ht="22.5" customHeight="1" x14ac:dyDescent="0.25">
      <c r="A20" s="159" t="s">
        <v>11</v>
      </c>
      <c r="B20" s="159"/>
      <c r="C20" s="159"/>
      <c r="D20" s="159"/>
      <c r="E20" s="159"/>
      <c r="F20" s="16">
        <v>0</v>
      </c>
      <c r="G20" s="16">
        <v>0</v>
      </c>
      <c r="H20" s="16">
        <v>0</v>
      </c>
    </row>
    <row r="21" spans="1:8" s="19" customFormat="1" ht="15" customHeight="1" x14ac:dyDescent="0.25">
      <c r="A21" s="20"/>
      <c r="B21" s="21"/>
      <c r="C21" s="22"/>
      <c r="D21" s="23"/>
      <c r="E21" s="21"/>
      <c r="F21" s="24"/>
      <c r="G21" s="24"/>
      <c r="H21" s="24"/>
    </row>
    <row r="22" spans="1:8" s="19" customFormat="1" ht="22.5" customHeight="1" x14ac:dyDescent="0.25">
      <c r="A22" s="159" t="s">
        <v>12</v>
      </c>
      <c r="B22" s="159"/>
      <c r="C22" s="159"/>
      <c r="D22" s="159"/>
      <c r="E22" s="159"/>
      <c r="F22" s="16">
        <f>SUM(F12,F15,F20)</f>
        <v>0</v>
      </c>
      <c r="G22" s="16">
        <f>SUM(G12,G15,G20)</f>
        <v>0</v>
      </c>
      <c r="H22" s="16">
        <f>SUM(H12,H15,H20)</f>
        <v>0</v>
      </c>
    </row>
    <row r="23" spans="1:8" s="19" customFormat="1" ht="37.5" customHeight="1" x14ac:dyDescent="0.25">
      <c r="A23" s="25"/>
      <c r="B23" s="25"/>
      <c r="C23" s="25"/>
      <c r="D23" s="25"/>
      <c r="E23" s="25"/>
      <c r="F23" s="3"/>
      <c r="G23" s="26"/>
    </row>
  </sheetData>
  <sheetProtection selectLockedCells="1" selectUnlockedCells="1"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52777777777777" right="0.19652777777777777" top="0.62986111111111109" bottom="0.43333333333333335" header="0.51180555555555551" footer="0.51180555555555551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tabSelected="1" topLeftCell="A43" workbookViewId="0">
      <selection activeCell="H55" sqref="A35:H55"/>
    </sheetView>
  </sheetViews>
  <sheetFormatPr defaultColWidth="11.42578125" defaultRowHeight="12.75" x14ac:dyDescent="0.2"/>
  <cols>
    <col min="1" max="1" width="18" style="27" customWidth="1"/>
    <col min="2" max="3" width="17.5703125" style="27" customWidth="1"/>
    <col min="4" max="4" width="17.5703125" style="28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16" ht="24" customHeight="1" x14ac:dyDescent="0.2">
      <c r="A1" s="161" t="s">
        <v>13</v>
      </c>
      <c r="B1" s="161"/>
      <c r="C1" s="161"/>
      <c r="D1" s="161"/>
      <c r="E1" s="161"/>
      <c r="F1" s="161"/>
      <c r="G1" s="161"/>
      <c r="H1" s="161"/>
    </row>
    <row r="2" spans="1:16" s="30" customFormat="1" ht="15" customHeight="1" thickBot="1" x14ac:dyDescent="0.25">
      <c r="A2" s="29"/>
      <c r="H2" s="31"/>
    </row>
    <row r="3" spans="1:16" s="30" customFormat="1" ht="26.25" customHeight="1" thickBot="1" x14ac:dyDescent="0.25">
      <c r="A3" s="32" t="s">
        <v>14</v>
      </c>
      <c r="B3" s="162" t="s">
        <v>105</v>
      </c>
      <c r="C3" s="162"/>
      <c r="D3" s="162"/>
      <c r="E3" s="162"/>
      <c r="F3" s="162"/>
      <c r="G3" s="162"/>
      <c r="H3" s="162"/>
    </row>
    <row r="4" spans="1:16" s="30" customFormat="1" ht="76.5" x14ac:dyDescent="0.2">
      <c r="A4" s="147" t="s">
        <v>15</v>
      </c>
      <c r="B4" s="148" t="s">
        <v>16</v>
      </c>
      <c r="C4" s="149" t="s">
        <v>17</v>
      </c>
      <c r="D4" s="149" t="s">
        <v>18</v>
      </c>
      <c r="E4" s="149" t="s">
        <v>19</v>
      </c>
      <c r="F4" s="149" t="s">
        <v>20</v>
      </c>
      <c r="G4" s="149" t="s">
        <v>21</v>
      </c>
      <c r="H4" s="150" t="s">
        <v>22</v>
      </c>
    </row>
    <row r="5" spans="1:16" s="30" customFormat="1" ht="49.5" customHeight="1" x14ac:dyDescent="0.2">
      <c r="A5" s="151" t="s">
        <v>118</v>
      </c>
      <c r="B5" s="144"/>
      <c r="C5" s="144"/>
      <c r="D5" s="144"/>
      <c r="E5" s="145">
        <v>14700</v>
      </c>
      <c r="F5" s="144"/>
      <c r="G5" s="144"/>
      <c r="H5" s="144"/>
    </row>
    <row r="6" spans="1:16" s="30" customFormat="1" ht="107.25" customHeight="1" x14ac:dyDescent="0.2">
      <c r="A6" s="139" t="s">
        <v>119</v>
      </c>
      <c r="B6" s="113"/>
      <c r="C6" s="114"/>
      <c r="D6" s="115"/>
      <c r="E6" s="116">
        <v>117000</v>
      </c>
      <c r="F6" s="117"/>
      <c r="G6" s="117"/>
      <c r="H6" s="117"/>
    </row>
    <row r="7" spans="1:16" s="30" customFormat="1" ht="76.5" x14ac:dyDescent="0.2">
      <c r="A7" s="57" t="s">
        <v>120</v>
      </c>
      <c r="B7" s="118"/>
      <c r="C7" s="119"/>
      <c r="D7" s="120"/>
      <c r="E7" s="121">
        <v>9094000</v>
      </c>
      <c r="F7" s="122"/>
      <c r="G7" s="122"/>
      <c r="H7" s="122"/>
    </row>
    <row r="8" spans="1:16" s="30" customFormat="1" ht="25.5" x14ac:dyDescent="0.2">
      <c r="A8" s="57" t="s">
        <v>24</v>
      </c>
      <c r="B8" s="123"/>
      <c r="C8" s="119"/>
      <c r="D8" s="119"/>
      <c r="E8" s="119"/>
      <c r="F8" s="119"/>
      <c r="G8" s="119"/>
      <c r="H8" s="119"/>
    </row>
    <row r="9" spans="1:16" s="30" customFormat="1" ht="25.5" x14ac:dyDescent="0.2">
      <c r="A9" s="57" t="s">
        <v>85</v>
      </c>
      <c r="B9" s="124"/>
      <c r="C9" s="119"/>
      <c r="D9" s="121">
        <v>26000</v>
      </c>
      <c r="E9" s="122"/>
      <c r="F9" s="122"/>
      <c r="G9" s="122"/>
      <c r="H9" s="122"/>
    </row>
    <row r="10" spans="1:16" s="30" customFormat="1" ht="38.25" x14ac:dyDescent="0.2">
      <c r="A10" s="57" t="s">
        <v>25</v>
      </c>
      <c r="B10" s="123"/>
      <c r="C10" s="119">
        <v>501800</v>
      </c>
      <c r="D10" s="119"/>
      <c r="E10" s="119"/>
      <c r="F10" s="119"/>
      <c r="G10" s="119"/>
      <c r="H10" s="119"/>
    </row>
    <row r="11" spans="1:16" s="30" customFormat="1" ht="20.25" customHeight="1" x14ac:dyDescent="0.2">
      <c r="A11" s="57" t="s">
        <v>23</v>
      </c>
      <c r="B11" s="123"/>
      <c r="C11" s="119"/>
      <c r="D11" s="119"/>
      <c r="E11" s="119"/>
      <c r="F11" s="119">
        <v>10000</v>
      </c>
      <c r="G11" s="119"/>
      <c r="H11" s="119"/>
    </row>
    <row r="12" spans="1:16" s="30" customFormat="1" ht="25.5" x14ac:dyDescent="0.2">
      <c r="A12" s="57" t="s">
        <v>26</v>
      </c>
      <c r="B12" s="123">
        <v>1172300</v>
      </c>
      <c r="C12" s="119"/>
      <c r="D12" s="119"/>
      <c r="E12" s="119"/>
      <c r="F12" s="119"/>
      <c r="G12" s="119"/>
      <c r="H12" s="119"/>
    </row>
    <row r="13" spans="1:16" s="30" customFormat="1" ht="39" thickBot="1" x14ac:dyDescent="0.25">
      <c r="A13" s="58" t="s">
        <v>27</v>
      </c>
      <c r="B13" s="123"/>
      <c r="C13" s="119"/>
      <c r="D13" s="119"/>
      <c r="E13" s="119"/>
      <c r="F13" s="119"/>
      <c r="G13" s="119"/>
      <c r="H13" s="119"/>
    </row>
    <row r="14" spans="1:16" s="30" customFormat="1" ht="30" customHeight="1" thickBot="1" x14ac:dyDescent="0.25">
      <c r="A14" s="43" t="s">
        <v>28</v>
      </c>
      <c r="B14" s="125">
        <f>SUM(B7:B13)</f>
        <v>1172300</v>
      </c>
      <c r="C14" s="125">
        <f t="shared" ref="C14:H14" si="0">SUM(C6:C13)</f>
        <v>501800</v>
      </c>
      <c r="D14" s="125">
        <f t="shared" si="0"/>
        <v>26000</v>
      </c>
      <c r="E14" s="125">
        <f>SUM(E5:E12)</f>
        <v>9225700</v>
      </c>
      <c r="F14" s="125">
        <f t="shared" si="0"/>
        <v>10000</v>
      </c>
      <c r="G14" s="125">
        <f t="shared" si="0"/>
        <v>0</v>
      </c>
      <c r="H14" s="126">
        <f t="shared" si="0"/>
        <v>0</v>
      </c>
    </row>
    <row r="15" spans="1:16" s="30" customFormat="1" ht="28.5" customHeight="1" thickBot="1" x14ac:dyDescent="0.25">
      <c r="A15" s="33" t="s">
        <v>112</v>
      </c>
      <c r="B15" s="163">
        <f>SUM(B14:H14)</f>
        <v>10935800</v>
      </c>
      <c r="C15" s="163"/>
      <c r="D15" s="163"/>
      <c r="E15" s="163"/>
      <c r="F15" s="163"/>
      <c r="G15" s="163"/>
      <c r="H15" s="163"/>
    </row>
    <row r="16" spans="1:16" s="30" customFormat="1" ht="28.5" customHeight="1" x14ac:dyDescent="0.2">
      <c r="A16" s="2"/>
      <c r="B16" s="34"/>
      <c r="C16" s="35"/>
      <c r="D16" s="36"/>
      <c r="E16" s="36"/>
      <c r="F16" s="36"/>
      <c r="G16" s="36"/>
      <c r="H16" s="36"/>
      <c r="I16" s="35"/>
      <c r="J16" s="35"/>
      <c r="K16" s="35"/>
      <c r="L16" s="35"/>
      <c r="N16" s="36"/>
      <c r="O16" s="36"/>
      <c r="P16" s="36"/>
    </row>
    <row r="17" spans="1:16" s="30" customFormat="1" ht="28.5" customHeight="1" x14ac:dyDescent="0.2">
      <c r="A17" s="164"/>
      <c r="B17" s="16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">
      <c r="A18" s="37"/>
      <c r="B18" s="37"/>
      <c r="C18" s="37"/>
      <c r="D18" s="38"/>
      <c r="E18" s="39"/>
      <c r="H18" s="31"/>
    </row>
    <row r="19" spans="1:16" ht="24" customHeight="1" thickBot="1" x14ac:dyDescent="0.25">
      <c r="A19" s="40" t="s">
        <v>14</v>
      </c>
      <c r="B19" s="165" t="s">
        <v>110</v>
      </c>
      <c r="C19" s="165"/>
      <c r="D19" s="165"/>
      <c r="E19" s="165"/>
      <c r="F19" s="165"/>
      <c r="G19" s="165"/>
      <c r="H19" s="165"/>
    </row>
    <row r="20" spans="1:16" ht="76.5" x14ac:dyDescent="0.2">
      <c r="A20" s="140" t="s">
        <v>15</v>
      </c>
      <c r="B20" s="141" t="s">
        <v>16</v>
      </c>
      <c r="C20" s="142" t="s">
        <v>17</v>
      </c>
      <c r="D20" s="142" t="s">
        <v>18</v>
      </c>
      <c r="E20" s="142" t="s">
        <v>19</v>
      </c>
      <c r="F20" s="142" t="s">
        <v>20</v>
      </c>
      <c r="G20" s="142" t="s">
        <v>21</v>
      </c>
      <c r="H20" s="143" t="s">
        <v>22</v>
      </c>
    </row>
    <row r="21" spans="1:16" ht="41.25" customHeight="1" x14ac:dyDescent="0.2">
      <c r="A21" s="146" t="s">
        <v>118</v>
      </c>
      <c r="B21" s="144"/>
      <c r="C21" s="144"/>
      <c r="D21" s="144"/>
      <c r="E21" s="145">
        <v>14700</v>
      </c>
      <c r="F21" s="144"/>
      <c r="G21" s="144"/>
      <c r="H21" s="144"/>
    </row>
    <row r="22" spans="1:16" ht="117.75" customHeight="1" x14ac:dyDescent="0.2">
      <c r="A22" s="139" t="s">
        <v>119</v>
      </c>
      <c r="B22" s="54"/>
      <c r="C22" s="51"/>
      <c r="D22" s="52"/>
      <c r="E22" s="53">
        <v>117000</v>
      </c>
      <c r="F22" s="50"/>
      <c r="G22" s="50"/>
      <c r="H22" s="50"/>
    </row>
    <row r="23" spans="1:16" ht="76.5" x14ac:dyDescent="0.2">
      <c r="A23" s="57" t="s">
        <v>120</v>
      </c>
      <c r="B23" s="112"/>
      <c r="C23" s="47"/>
      <c r="D23" s="48"/>
      <c r="E23" s="49">
        <v>9094000</v>
      </c>
      <c r="F23" s="46"/>
      <c r="G23" s="46"/>
      <c r="H23" s="46"/>
    </row>
    <row r="24" spans="1:16" ht="25.5" x14ac:dyDescent="0.2">
      <c r="A24" s="57" t="s">
        <v>24</v>
      </c>
      <c r="B24" s="56"/>
      <c r="C24" s="47"/>
      <c r="D24" s="47"/>
      <c r="E24" s="47"/>
      <c r="F24" s="47"/>
      <c r="G24" s="47"/>
      <c r="H24" s="47"/>
    </row>
    <row r="25" spans="1:16" ht="25.5" x14ac:dyDescent="0.2">
      <c r="A25" s="57" t="s">
        <v>85</v>
      </c>
      <c r="B25" s="55"/>
      <c r="C25" s="47"/>
      <c r="D25" s="49">
        <v>26000</v>
      </c>
      <c r="E25" s="46"/>
      <c r="F25" s="46"/>
      <c r="G25" s="46"/>
      <c r="H25" s="46"/>
    </row>
    <row r="26" spans="1:16" ht="38.25" x14ac:dyDescent="0.2">
      <c r="A26" s="57" t="s">
        <v>25</v>
      </c>
      <c r="B26" s="56"/>
      <c r="C26" s="47">
        <v>501800</v>
      </c>
      <c r="D26" s="47"/>
      <c r="E26" s="47"/>
      <c r="F26" s="47"/>
      <c r="G26" s="47"/>
      <c r="H26" s="47"/>
    </row>
    <row r="27" spans="1:16" ht="22.5" customHeight="1" x14ac:dyDescent="0.2">
      <c r="A27" s="57" t="s">
        <v>23</v>
      </c>
      <c r="B27" s="56"/>
      <c r="C27" s="47"/>
      <c r="D27" s="47"/>
      <c r="E27" s="47"/>
      <c r="F27" s="47">
        <v>10000</v>
      </c>
      <c r="G27" s="47"/>
      <c r="H27" s="47"/>
    </row>
    <row r="28" spans="1:16" ht="39" customHeight="1" x14ac:dyDescent="0.2">
      <c r="A28" s="57" t="s">
        <v>26</v>
      </c>
      <c r="B28" s="56">
        <v>1172300</v>
      </c>
      <c r="C28" s="47"/>
      <c r="D28" s="47"/>
      <c r="E28" s="47"/>
      <c r="F28" s="47"/>
      <c r="G28" s="47"/>
      <c r="H28" s="47"/>
    </row>
    <row r="29" spans="1:16" s="30" customFormat="1" ht="30" customHeight="1" thickBot="1" x14ac:dyDescent="0.25">
      <c r="A29" s="58" t="s">
        <v>27</v>
      </c>
      <c r="B29" s="56"/>
      <c r="C29" s="47"/>
      <c r="D29" s="47"/>
      <c r="E29" s="47"/>
      <c r="F29" s="47"/>
      <c r="G29" s="47"/>
      <c r="H29" s="47"/>
    </row>
    <row r="30" spans="1:16" s="30" customFormat="1" ht="28.5" customHeight="1" thickBot="1" x14ac:dyDescent="0.25">
      <c r="A30" s="43" t="s">
        <v>28</v>
      </c>
      <c r="B30" s="44">
        <f t="shared" ref="B30:H30" si="1">SUM(B22:B29)</f>
        <v>1172300</v>
      </c>
      <c r="C30" s="44">
        <f t="shared" si="1"/>
        <v>501800</v>
      </c>
      <c r="D30" s="44">
        <f t="shared" si="1"/>
        <v>26000</v>
      </c>
      <c r="E30" s="44">
        <f>SUM(E21:E29)</f>
        <v>9225700</v>
      </c>
      <c r="F30" s="44">
        <f t="shared" si="1"/>
        <v>10000</v>
      </c>
      <c r="G30" s="44">
        <f t="shared" si="1"/>
        <v>0</v>
      </c>
      <c r="H30" s="45">
        <f t="shared" si="1"/>
        <v>0</v>
      </c>
    </row>
    <row r="31" spans="1:16" s="30" customFormat="1" ht="28.5" customHeight="1" thickBot="1" x14ac:dyDescent="0.25">
      <c r="A31" s="33" t="s">
        <v>104</v>
      </c>
      <c r="B31" s="167">
        <f>SUM(B30:H30)</f>
        <v>10935800</v>
      </c>
      <c r="C31" s="167"/>
      <c r="D31" s="167"/>
      <c r="E31" s="167"/>
      <c r="F31" s="167"/>
      <c r="G31" s="167"/>
      <c r="H31" s="167"/>
    </row>
    <row r="32" spans="1:16" s="30" customFormat="1" ht="28.5" customHeight="1" x14ac:dyDescent="0.2">
      <c r="A32" s="164"/>
      <c r="B32" s="164"/>
      <c r="C32" s="35"/>
      <c r="D32" s="35"/>
      <c r="E32" s="35"/>
      <c r="F32" s="35"/>
      <c r="G32" s="35"/>
      <c r="H32" s="35"/>
    </row>
    <row r="33" spans="1:8" s="30" customFormat="1" ht="28.5" customHeight="1" x14ac:dyDescent="0.2">
      <c r="A33" s="41"/>
      <c r="B33" s="42"/>
      <c r="C33" s="42"/>
      <c r="D33" s="42"/>
      <c r="E33" s="42"/>
      <c r="F33" s="42"/>
      <c r="G33" s="42"/>
      <c r="H33" s="42"/>
    </row>
    <row r="34" spans="1:8" s="30" customFormat="1" ht="28.5" customHeight="1" thickBot="1" x14ac:dyDescent="0.25">
      <c r="A34" s="41"/>
      <c r="B34" s="42"/>
      <c r="C34" s="42"/>
      <c r="D34" s="42"/>
      <c r="E34" s="42"/>
      <c r="F34" s="42"/>
      <c r="G34" s="42"/>
      <c r="H34" s="42"/>
    </row>
    <row r="35" spans="1:8" ht="26.25" thickBot="1" x14ac:dyDescent="0.25">
      <c r="A35" s="40" t="s">
        <v>14</v>
      </c>
      <c r="B35" s="165" t="s">
        <v>125</v>
      </c>
      <c r="C35" s="165"/>
      <c r="D35" s="165"/>
      <c r="E35" s="165"/>
      <c r="F35" s="165"/>
      <c r="G35" s="165"/>
      <c r="H35" s="165"/>
    </row>
    <row r="36" spans="1:8" ht="76.5" x14ac:dyDescent="0.2">
      <c r="A36" s="140" t="s">
        <v>15</v>
      </c>
      <c r="B36" s="141" t="s">
        <v>16</v>
      </c>
      <c r="C36" s="142" t="s">
        <v>17</v>
      </c>
      <c r="D36" s="142" t="s">
        <v>18</v>
      </c>
      <c r="E36" s="142" t="s">
        <v>19</v>
      </c>
      <c r="F36" s="142" t="s">
        <v>20</v>
      </c>
      <c r="G36" s="142" t="s">
        <v>21</v>
      </c>
      <c r="H36" s="143" t="s">
        <v>22</v>
      </c>
    </row>
    <row r="37" spans="1:8" ht="36.75" customHeight="1" x14ac:dyDescent="0.2">
      <c r="A37" s="146" t="s">
        <v>117</v>
      </c>
      <c r="B37" s="144"/>
      <c r="C37" s="144"/>
      <c r="D37" s="144"/>
      <c r="E37" s="145">
        <v>14700</v>
      </c>
      <c r="F37" s="144"/>
      <c r="G37" s="144"/>
      <c r="H37" s="144"/>
    </row>
    <row r="38" spans="1:8" ht="102" x14ac:dyDescent="0.2">
      <c r="A38" s="139" t="s">
        <v>119</v>
      </c>
      <c r="B38" s="113"/>
      <c r="C38" s="114"/>
      <c r="D38" s="115"/>
      <c r="E38" s="116">
        <v>117000</v>
      </c>
      <c r="F38" s="117"/>
      <c r="G38" s="117"/>
      <c r="H38" s="117"/>
    </row>
    <row r="39" spans="1:8" ht="76.5" x14ac:dyDescent="0.2">
      <c r="A39" s="57" t="s">
        <v>120</v>
      </c>
      <c r="B39" s="118"/>
      <c r="C39" s="119"/>
      <c r="D39" s="120"/>
      <c r="E39" s="121">
        <v>9094000</v>
      </c>
      <c r="F39" s="122"/>
      <c r="G39" s="122"/>
      <c r="H39" s="122"/>
    </row>
    <row r="40" spans="1:8" ht="25.5" x14ac:dyDescent="0.2">
      <c r="A40" s="57" t="s">
        <v>24</v>
      </c>
      <c r="B40" s="123"/>
      <c r="C40" s="119"/>
      <c r="D40" s="119"/>
      <c r="E40" s="119"/>
      <c r="F40" s="119"/>
      <c r="G40" s="119"/>
      <c r="H40" s="119"/>
    </row>
    <row r="41" spans="1:8" ht="25.5" x14ac:dyDescent="0.2">
      <c r="A41" s="57" t="s">
        <v>85</v>
      </c>
      <c r="B41" s="124"/>
      <c r="C41" s="119"/>
      <c r="D41" s="121">
        <v>26000</v>
      </c>
      <c r="E41" s="122"/>
      <c r="F41" s="122"/>
      <c r="G41" s="122"/>
      <c r="H41" s="122"/>
    </row>
    <row r="42" spans="1:8" ht="38.25" x14ac:dyDescent="0.2">
      <c r="A42" s="57" t="s">
        <v>25</v>
      </c>
      <c r="B42" s="123"/>
      <c r="C42" s="119">
        <v>501800</v>
      </c>
      <c r="D42" s="119"/>
      <c r="E42" s="119"/>
      <c r="F42" s="119"/>
      <c r="G42" s="119"/>
      <c r="H42" s="119"/>
    </row>
    <row r="43" spans="1:8" ht="24" customHeight="1" x14ac:dyDescent="0.2">
      <c r="A43" s="57" t="s">
        <v>23</v>
      </c>
      <c r="B43" s="123"/>
      <c r="C43" s="119"/>
      <c r="D43" s="119"/>
      <c r="E43" s="119"/>
      <c r="F43" s="119">
        <v>10000</v>
      </c>
      <c r="G43" s="119"/>
      <c r="H43" s="119"/>
    </row>
    <row r="44" spans="1:8" ht="33.75" customHeight="1" x14ac:dyDescent="0.2">
      <c r="A44" s="57" t="s">
        <v>26</v>
      </c>
      <c r="B44" s="123">
        <v>1172300</v>
      </c>
      <c r="C44" s="119"/>
      <c r="D44" s="119"/>
      <c r="E44" s="119"/>
      <c r="F44" s="119"/>
      <c r="G44" s="119"/>
      <c r="H44" s="119"/>
    </row>
    <row r="45" spans="1:8" s="30" customFormat="1" ht="45" customHeight="1" thickBot="1" x14ac:dyDescent="0.25">
      <c r="A45" s="58" t="s">
        <v>27</v>
      </c>
      <c r="B45" s="123"/>
      <c r="C45" s="119"/>
      <c r="D45" s="119"/>
      <c r="E45" s="119"/>
      <c r="F45" s="119"/>
      <c r="G45" s="119"/>
      <c r="H45" s="119"/>
    </row>
    <row r="46" spans="1:8" s="30" customFormat="1" ht="27" customHeight="1" thickBot="1" x14ac:dyDescent="0.25">
      <c r="A46" s="43" t="s">
        <v>28</v>
      </c>
      <c r="B46" s="125">
        <f t="shared" ref="B46:H46" si="2">SUM(B38:B45)</f>
        <v>1172300</v>
      </c>
      <c r="C46" s="125">
        <f t="shared" si="2"/>
        <v>501800</v>
      </c>
      <c r="D46" s="125">
        <f t="shared" si="2"/>
        <v>26000</v>
      </c>
      <c r="E46" s="125">
        <f>SUM(E37:E45)</f>
        <v>9225700</v>
      </c>
      <c r="F46" s="125">
        <f t="shared" si="2"/>
        <v>10000</v>
      </c>
      <c r="G46" s="125">
        <f t="shared" si="2"/>
        <v>0</v>
      </c>
      <c r="H46" s="126">
        <f t="shared" si="2"/>
        <v>0</v>
      </c>
    </row>
    <row r="47" spans="1:8" ht="39.75" customHeight="1" thickBot="1" x14ac:dyDescent="0.25">
      <c r="A47" s="33" t="s">
        <v>111</v>
      </c>
      <c r="B47" s="163">
        <f>SUM(B46:H46)</f>
        <v>10935800</v>
      </c>
      <c r="C47" s="163"/>
      <c r="D47" s="163"/>
      <c r="E47" s="163"/>
      <c r="F47" s="163"/>
      <c r="G47" s="163"/>
      <c r="H47" s="163"/>
    </row>
    <row r="49" spans="5:6" ht="22.5" customHeight="1" x14ac:dyDescent="0.2">
      <c r="E49" s="166" t="s">
        <v>134</v>
      </c>
      <c r="F49" s="166"/>
    </row>
    <row r="50" spans="5:6" ht="13.5" customHeight="1" x14ac:dyDescent="0.2">
      <c r="E50" s="166" t="s">
        <v>133</v>
      </c>
      <c r="F50" s="166"/>
    </row>
    <row r="51" spans="5:6" ht="13.5" customHeight="1" x14ac:dyDescent="0.2"/>
    <row r="52" spans="5:6" ht="13.5" customHeight="1" x14ac:dyDescent="0.2"/>
    <row r="53" spans="5:6" ht="13.5" customHeight="1" x14ac:dyDescent="0.2"/>
    <row r="54" spans="5:6" ht="13.5" customHeight="1" x14ac:dyDescent="0.2"/>
    <row r="55" spans="5:6" ht="13.5" customHeight="1" x14ac:dyDescent="0.2"/>
    <row r="56" spans="5:6" ht="13.5" customHeight="1" x14ac:dyDescent="0.2"/>
    <row r="57" spans="5:6" ht="22.5" customHeight="1" x14ac:dyDescent="0.2"/>
    <row r="58" spans="5:6" ht="13.5" customHeight="1" x14ac:dyDescent="0.2"/>
    <row r="59" spans="5:6" ht="13.5" customHeight="1" x14ac:dyDescent="0.2"/>
    <row r="60" spans="5:6" ht="13.5" customHeight="1" x14ac:dyDescent="0.2"/>
    <row r="61" spans="5:6" ht="13.5" customHeight="1" x14ac:dyDescent="0.2"/>
    <row r="62" spans="5:6" ht="13.5" customHeight="1" x14ac:dyDescent="0.2"/>
    <row r="63" spans="5:6" ht="13.5" customHeight="1" x14ac:dyDescent="0.2"/>
    <row r="64" spans="5:6" ht="13.5" customHeight="1" x14ac:dyDescent="0.2"/>
    <row r="65" ht="13.5" customHeight="1" x14ac:dyDescent="0.2"/>
    <row r="83" ht="16.5" customHeight="1" x14ac:dyDescent="0.2"/>
    <row r="107" ht="11.25" customHeight="1" x14ac:dyDescent="0.2"/>
    <row r="108" ht="24" customHeight="1" x14ac:dyDescent="0.2"/>
    <row r="109" ht="15" customHeight="1" x14ac:dyDescent="0.2"/>
    <row r="110" ht="11.25" customHeight="1" x14ac:dyDescent="0.2"/>
    <row r="112" ht="13.5" customHeight="1" x14ac:dyDescent="0.2"/>
    <row r="113" ht="12.75" customHeight="1" x14ac:dyDescent="0.2"/>
    <row r="120" ht="19.5" customHeight="1" x14ac:dyDescent="0.2"/>
    <row r="121" ht="15" customHeight="1" x14ac:dyDescent="0.2"/>
    <row r="128" ht="22.5" customHeight="1" x14ac:dyDescent="0.2"/>
    <row r="133" ht="13.5" customHeight="1" x14ac:dyDescent="0.2"/>
    <row r="134" ht="13.5" customHeight="1" x14ac:dyDescent="0.2"/>
    <row r="135" ht="13.5" customHeight="1" x14ac:dyDescent="0.2"/>
    <row r="147" ht="18" customHeight="1" x14ac:dyDescent="0.2"/>
    <row r="148" ht="28.5" customHeight="1" x14ac:dyDescent="0.2"/>
    <row r="152" ht="17.25" customHeight="1" x14ac:dyDescent="0.2"/>
    <row r="153" ht="13.5" customHeight="1" x14ac:dyDescent="0.2"/>
    <row r="159" ht="22.5" customHeight="1" x14ac:dyDescent="0.2"/>
    <row r="160" ht="22.5" customHeight="1" x14ac:dyDescent="0.2"/>
  </sheetData>
  <sheetProtection selectLockedCells="1" selectUnlockedCells="1"/>
  <mergeCells count="11">
    <mergeCell ref="E50:F50"/>
    <mergeCell ref="E49:F49"/>
    <mergeCell ref="B31:H31"/>
    <mergeCell ref="B47:H47"/>
    <mergeCell ref="A32:B32"/>
    <mergeCell ref="B35:H35"/>
    <mergeCell ref="A1:H1"/>
    <mergeCell ref="B3:H3"/>
    <mergeCell ref="B15:H15"/>
    <mergeCell ref="A17:B17"/>
    <mergeCell ref="B19:H19"/>
  </mergeCells>
  <printOptions horizontalCentered="1"/>
  <pageMargins left="0.7" right="0.7" top="0.75" bottom="0.75" header="0.3" footer="0.3"/>
  <pageSetup paperSize="9" scale="70" firstPageNumber="2" orientation="landscape" useFirstPageNumber="1" r:id="rId1"/>
  <headerFooter alignWithMargins="0">
    <oddFooter>&amp;R&amp;P</oddFooter>
  </headerFooter>
  <rowBreaks count="3" manualBreakCount="3">
    <brk id="17" max="16383" man="1"/>
    <brk id="81" max="16383" man="1"/>
    <brk id="1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"/>
  <sheetViews>
    <sheetView zoomScale="80" zoomScaleNormal="80" workbookViewId="0">
      <pane xSplit="2" ySplit="4" topLeftCell="C101" activePane="bottomRight" state="frozen"/>
      <selection pane="topRight" activeCell="D1" sqref="D1"/>
      <selection pane="bottomLeft" activeCell="A3" sqref="A3"/>
      <selection pane="bottomRight" activeCell="S21" sqref="S21"/>
    </sheetView>
  </sheetViews>
  <sheetFormatPr defaultColWidth="11.42578125" defaultRowHeight="12.75" x14ac:dyDescent="0.2"/>
  <cols>
    <col min="1" max="1" width="8.85546875" style="96" customWidth="1"/>
    <col min="2" max="2" width="46.85546875" style="90" customWidth="1"/>
    <col min="3" max="3" width="23.42578125" style="64" customWidth="1"/>
    <col min="4" max="4" width="19.7109375" style="65" customWidth="1"/>
    <col min="5" max="5" width="18.140625" style="65" customWidth="1"/>
    <col min="6" max="6" width="16.7109375" style="65" customWidth="1"/>
    <col min="7" max="7" width="19" style="65" customWidth="1"/>
    <col min="8" max="8" width="15" style="65" customWidth="1"/>
    <col min="9" max="9" width="15.140625" style="65" customWidth="1"/>
    <col min="10" max="10" width="13.140625" style="65" customWidth="1"/>
    <col min="11" max="11" width="9.42578125" style="65" customWidth="1"/>
    <col min="12" max="12" width="17.85546875" style="65" customWidth="1"/>
    <col min="13" max="13" width="19.7109375" style="65" customWidth="1"/>
    <col min="14" max="16384" width="11.42578125" style="59"/>
  </cols>
  <sheetData>
    <row r="1" spans="1:18" ht="17.25" customHeight="1" x14ac:dyDescent="0.2">
      <c r="A1" s="91" t="s">
        <v>98</v>
      </c>
      <c r="B1" s="81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8" s="71" customFormat="1" ht="17.25" customHeight="1" x14ac:dyDescent="0.2">
      <c r="A2" s="91" t="s">
        <v>99</v>
      </c>
      <c r="B2" s="82">
        <v>66045650689</v>
      </c>
      <c r="C2" s="68"/>
      <c r="D2" s="70"/>
      <c r="E2" s="70"/>
      <c r="F2" s="70"/>
      <c r="G2" s="70"/>
      <c r="H2" s="70"/>
      <c r="I2" s="70"/>
      <c r="J2" s="70"/>
      <c r="K2" s="70"/>
      <c r="L2" s="70"/>
      <c r="M2" s="155"/>
    </row>
    <row r="3" spans="1:18" ht="45.75" customHeight="1" x14ac:dyDescent="0.2">
      <c r="A3" s="183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18" s="63" customFormat="1" ht="90" x14ac:dyDescent="0.2">
      <c r="A4" s="100" t="s">
        <v>30</v>
      </c>
      <c r="B4" s="97" t="s">
        <v>31</v>
      </c>
      <c r="C4" s="97" t="s">
        <v>126</v>
      </c>
      <c r="D4" s="97" t="s">
        <v>82</v>
      </c>
      <c r="E4" s="97" t="s">
        <v>32</v>
      </c>
      <c r="F4" s="97" t="s">
        <v>18</v>
      </c>
      <c r="G4" s="97" t="s">
        <v>90</v>
      </c>
      <c r="H4" s="97" t="s">
        <v>97</v>
      </c>
      <c r="I4" s="97" t="s">
        <v>129</v>
      </c>
      <c r="J4" s="97" t="s">
        <v>20</v>
      </c>
      <c r="K4" s="98" t="s">
        <v>84</v>
      </c>
      <c r="L4" s="99" t="s">
        <v>107</v>
      </c>
      <c r="M4" s="101" t="s">
        <v>127</v>
      </c>
    </row>
    <row r="5" spans="1:18" s="72" customFormat="1" ht="27.75" customHeight="1" x14ac:dyDescent="0.2">
      <c r="A5" s="102"/>
      <c r="B5" s="111" t="s">
        <v>100</v>
      </c>
      <c r="C5" s="110">
        <f>SUM(D5:J5)</f>
        <v>10935800</v>
      </c>
      <c r="D5" s="110">
        <f>SUM(D19+D60+D68)</f>
        <v>1172300</v>
      </c>
      <c r="E5" s="110">
        <f>E6+E19+E60+E89</f>
        <v>501800</v>
      </c>
      <c r="F5" s="110">
        <f>F6+F19+F60+F89</f>
        <v>26000</v>
      </c>
      <c r="G5" s="110">
        <f>G6+G19+G60+G89</f>
        <v>9094000</v>
      </c>
      <c r="H5" s="110">
        <f>SUM(H19)</f>
        <v>14700</v>
      </c>
      <c r="I5" s="110">
        <v>117000</v>
      </c>
      <c r="J5" s="110">
        <f>J6+J19+J60+J89</f>
        <v>10000</v>
      </c>
      <c r="K5" s="110">
        <f>K6+K19+K60+K89</f>
        <v>0</v>
      </c>
      <c r="L5" s="110">
        <f>SUM(L6+L19+L60+L70+L89)</f>
        <v>10935800</v>
      </c>
      <c r="M5" s="110">
        <f>SUM(M6+M19+M60+M70+M89)</f>
        <v>10935800</v>
      </c>
    </row>
    <row r="6" spans="1:18" s="72" customFormat="1" ht="17.25" customHeight="1" x14ac:dyDescent="0.2">
      <c r="A6" s="169" t="s">
        <v>33</v>
      </c>
      <c r="B6" s="170"/>
      <c r="C6" s="74">
        <v>9094000</v>
      </c>
      <c r="D6" s="74">
        <f t="shared" ref="D6:F8" si="0">D7</f>
        <v>0</v>
      </c>
      <c r="E6" s="74">
        <f t="shared" si="0"/>
        <v>0</v>
      </c>
      <c r="F6" s="74">
        <f t="shared" si="0"/>
        <v>0</v>
      </c>
      <c r="G6" s="74">
        <v>9094000</v>
      </c>
      <c r="H6" s="74">
        <f t="shared" ref="H6:K8" si="1">H7</f>
        <v>0</v>
      </c>
      <c r="I6" s="74">
        <v>0</v>
      </c>
      <c r="J6" s="74">
        <f t="shared" si="1"/>
        <v>0</v>
      </c>
      <c r="K6" s="74">
        <f t="shared" si="1"/>
        <v>0</v>
      </c>
      <c r="L6" s="74">
        <v>9094000</v>
      </c>
      <c r="M6" s="74">
        <v>9094000</v>
      </c>
    </row>
    <row r="7" spans="1:18" s="72" customFormat="1" ht="17.25" customHeight="1" x14ac:dyDescent="0.2">
      <c r="A7" s="171" t="s">
        <v>34</v>
      </c>
      <c r="B7" s="172"/>
      <c r="C7" s="75">
        <v>9094000</v>
      </c>
      <c r="D7" s="75">
        <f t="shared" si="0"/>
        <v>0</v>
      </c>
      <c r="E7" s="75">
        <f t="shared" si="0"/>
        <v>0</v>
      </c>
      <c r="F7" s="75">
        <f t="shared" si="0"/>
        <v>0</v>
      </c>
      <c r="G7" s="75">
        <v>9094000</v>
      </c>
      <c r="H7" s="75">
        <f t="shared" si="1"/>
        <v>0</v>
      </c>
      <c r="I7" s="75">
        <v>0</v>
      </c>
      <c r="J7" s="75">
        <f t="shared" si="1"/>
        <v>0</v>
      </c>
      <c r="K7" s="75">
        <f t="shared" si="1"/>
        <v>0</v>
      </c>
      <c r="L7" s="75">
        <v>9094000</v>
      </c>
      <c r="M7" s="75">
        <v>9094000</v>
      </c>
    </row>
    <row r="8" spans="1:18" s="72" customFormat="1" ht="17.25" customHeight="1" x14ac:dyDescent="0.2">
      <c r="A8" s="103">
        <v>3</v>
      </c>
      <c r="B8" s="83" t="s">
        <v>35</v>
      </c>
      <c r="C8" s="76">
        <f>SUM(C10+C12+C14+C17)</f>
        <v>9094000</v>
      </c>
      <c r="D8" s="76">
        <f t="shared" si="0"/>
        <v>0</v>
      </c>
      <c r="E8" s="76">
        <f t="shared" si="0"/>
        <v>0</v>
      </c>
      <c r="F8" s="76">
        <f t="shared" si="0"/>
        <v>0</v>
      </c>
      <c r="G8" s="76">
        <f>SUM(G9)</f>
        <v>9094000</v>
      </c>
      <c r="H8" s="76">
        <f t="shared" si="1"/>
        <v>0</v>
      </c>
      <c r="I8" s="76">
        <v>0</v>
      </c>
      <c r="J8" s="76">
        <f t="shared" si="1"/>
        <v>0</v>
      </c>
      <c r="K8" s="76">
        <f t="shared" si="1"/>
        <v>0</v>
      </c>
      <c r="L8" s="76">
        <v>9094000</v>
      </c>
      <c r="M8" s="76">
        <v>9094000</v>
      </c>
    </row>
    <row r="9" spans="1:18" s="72" customFormat="1" ht="17.25" customHeight="1" x14ac:dyDescent="0.2">
      <c r="A9" s="103">
        <v>31</v>
      </c>
      <c r="B9" s="83" t="s">
        <v>36</v>
      </c>
      <c r="C9" s="76">
        <f>SUM(C10+C12+C14)</f>
        <v>9094000</v>
      </c>
      <c r="D9" s="76">
        <f>D10+D12+D14</f>
        <v>0</v>
      </c>
      <c r="E9" s="76">
        <f>E10+E12+E14</f>
        <v>0</v>
      </c>
      <c r="F9" s="76">
        <f>F10+F12+F14</f>
        <v>0</v>
      </c>
      <c r="G9" s="76">
        <f>SUM(G10+G12+G14)</f>
        <v>9094000</v>
      </c>
      <c r="H9" s="76">
        <f>H10+H12+H14</f>
        <v>0</v>
      </c>
      <c r="I9" s="76">
        <v>0</v>
      </c>
      <c r="J9" s="76">
        <f>J10+J12+J14</f>
        <v>0</v>
      </c>
      <c r="K9" s="76">
        <f>K10+K12+K14</f>
        <v>0</v>
      </c>
      <c r="L9" s="76">
        <v>9094000</v>
      </c>
      <c r="M9" s="76">
        <v>9094000</v>
      </c>
    </row>
    <row r="10" spans="1:18" s="69" customFormat="1" ht="17.25" customHeight="1" x14ac:dyDescent="0.2">
      <c r="A10" s="103">
        <v>311</v>
      </c>
      <c r="B10" s="83" t="s">
        <v>37</v>
      </c>
      <c r="C10" s="76">
        <f t="shared" ref="C10:C11" si="2">SUM(D10:K10)</f>
        <v>7540000</v>
      </c>
      <c r="D10" s="76">
        <f>SUM(D11:D11)</f>
        <v>0</v>
      </c>
      <c r="E10" s="76">
        <f>SUM(E11:E11)</f>
        <v>0</v>
      </c>
      <c r="F10" s="76">
        <f>SUM(F11:F11)</f>
        <v>0</v>
      </c>
      <c r="G10" s="76">
        <f>SUM(G11:G11)</f>
        <v>7540000</v>
      </c>
      <c r="H10" s="76">
        <f>SUM(H11:H11)</f>
        <v>0</v>
      </c>
      <c r="I10" s="76">
        <v>0</v>
      </c>
      <c r="J10" s="76">
        <f>SUM(J11:J11)</f>
        <v>0</v>
      </c>
      <c r="K10" s="76">
        <f>SUM(K11:K11)</f>
        <v>0</v>
      </c>
      <c r="L10" s="76">
        <v>7540000</v>
      </c>
      <c r="M10" s="76">
        <v>7540000</v>
      </c>
    </row>
    <row r="11" spans="1:18" s="69" customFormat="1" ht="17.25" customHeight="1" x14ac:dyDescent="0.2">
      <c r="A11" s="104">
        <v>3111</v>
      </c>
      <c r="B11" s="84" t="s">
        <v>38</v>
      </c>
      <c r="C11" s="77">
        <f t="shared" si="2"/>
        <v>7540000</v>
      </c>
      <c r="D11" s="77">
        <v>0</v>
      </c>
      <c r="E11" s="77">
        <v>0</v>
      </c>
      <c r="F11" s="76">
        <f t="shared" ref="F11:F16" si="3">SUM(F12:F12)</f>
        <v>0</v>
      </c>
      <c r="G11" s="77">
        <v>7540000</v>
      </c>
      <c r="H11" s="76">
        <f t="shared" ref="H11:H16" si="4">SUM(H12:H12)</f>
        <v>0</v>
      </c>
      <c r="I11" s="76">
        <v>0</v>
      </c>
      <c r="J11" s="77">
        <v>0</v>
      </c>
      <c r="K11" s="77">
        <v>0</v>
      </c>
      <c r="L11" s="77">
        <v>7540000</v>
      </c>
      <c r="M11" s="77">
        <v>7540000</v>
      </c>
    </row>
    <row r="12" spans="1:18" s="72" customFormat="1" ht="17.25" customHeight="1" x14ac:dyDescent="0.2">
      <c r="A12" s="103">
        <v>312</v>
      </c>
      <c r="B12" s="83" t="s">
        <v>39</v>
      </c>
      <c r="C12" s="76">
        <f>SUM(D12:K12)</f>
        <v>300000</v>
      </c>
      <c r="D12" s="76">
        <f>SUM(D13:D13)</f>
        <v>0</v>
      </c>
      <c r="E12" s="76">
        <f>SUM(E13:E13)</f>
        <v>0</v>
      </c>
      <c r="F12" s="76">
        <f t="shared" si="3"/>
        <v>0</v>
      </c>
      <c r="G12" s="76">
        <f>SUM(G13:G13)</f>
        <v>300000</v>
      </c>
      <c r="H12" s="76">
        <f t="shared" si="4"/>
        <v>0</v>
      </c>
      <c r="I12" s="76">
        <v>0</v>
      </c>
      <c r="J12" s="76">
        <f t="shared" ref="J12:K12" si="5">SUM(J13:J13)</f>
        <v>0</v>
      </c>
      <c r="K12" s="76">
        <f t="shared" si="5"/>
        <v>0</v>
      </c>
      <c r="L12" s="76">
        <v>300000</v>
      </c>
      <c r="M12" s="76">
        <v>300000</v>
      </c>
    </row>
    <row r="13" spans="1:18" s="69" customFormat="1" ht="17.25" customHeight="1" x14ac:dyDescent="0.2">
      <c r="A13" s="104">
        <v>3121</v>
      </c>
      <c r="B13" s="84" t="s">
        <v>39</v>
      </c>
      <c r="C13" s="77">
        <f>SUM(D13:K13)</f>
        <v>300000</v>
      </c>
      <c r="D13" s="77">
        <v>0</v>
      </c>
      <c r="E13" s="77">
        <v>0</v>
      </c>
      <c r="F13" s="76">
        <f t="shared" si="3"/>
        <v>0</v>
      </c>
      <c r="G13" s="77">
        <v>300000</v>
      </c>
      <c r="H13" s="76">
        <f t="shared" si="4"/>
        <v>0</v>
      </c>
      <c r="I13" s="76">
        <v>0</v>
      </c>
      <c r="J13" s="77">
        <v>0</v>
      </c>
      <c r="K13" s="77">
        <v>0</v>
      </c>
      <c r="L13" s="77">
        <v>30000</v>
      </c>
      <c r="M13" s="77">
        <v>300000</v>
      </c>
      <c r="Q13" s="73"/>
      <c r="R13" s="73"/>
    </row>
    <row r="14" spans="1:18" s="72" customFormat="1" ht="17.25" customHeight="1" x14ac:dyDescent="0.2">
      <c r="A14" s="103">
        <v>313</v>
      </c>
      <c r="B14" s="83" t="s">
        <v>40</v>
      </c>
      <c r="C14" s="76">
        <f>SUM(D14:K14)</f>
        <v>1254000</v>
      </c>
      <c r="D14" s="76">
        <f>SUM(D15:D16)</f>
        <v>0</v>
      </c>
      <c r="E14" s="76">
        <f>SUM(E15:E16)</f>
        <v>0</v>
      </c>
      <c r="F14" s="76">
        <f t="shared" si="3"/>
        <v>0</v>
      </c>
      <c r="G14" s="76">
        <f>SUM(G15:G16)</f>
        <v>1254000</v>
      </c>
      <c r="H14" s="76">
        <f t="shared" si="4"/>
        <v>0</v>
      </c>
      <c r="I14" s="76">
        <v>0</v>
      </c>
      <c r="J14" s="76">
        <f t="shared" ref="J14:K14" si="6">SUM(J15:J16)</f>
        <v>0</v>
      </c>
      <c r="K14" s="76">
        <f t="shared" si="6"/>
        <v>0</v>
      </c>
      <c r="L14" s="76">
        <v>1254000</v>
      </c>
      <c r="M14" s="76">
        <v>1254000</v>
      </c>
    </row>
    <row r="15" spans="1:18" s="69" customFormat="1" ht="17.25" customHeight="1" x14ac:dyDescent="0.2">
      <c r="A15" s="104">
        <v>3132</v>
      </c>
      <c r="B15" s="84" t="s">
        <v>95</v>
      </c>
      <c r="C15" s="77">
        <f>SUM(D15:K15)</f>
        <v>1130000</v>
      </c>
      <c r="D15" s="77">
        <v>0</v>
      </c>
      <c r="E15" s="77">
        <v>0</v>
      </c>
      <c r="F15" s="76">
        <f t="shared" si="3"/>
        <v>0</v>
      </c>
      <c r="G15" s="77">
        <v>1130000</v>
      </c>
      <c r="H15" s="76">
        <f t="shared" si="4"/>
        <v>0</v>
      </c>
      <c r="I15" s="76">
        <v>0</v>
      </c>
      <c r="J15" s="77">
        <v>0</v>
      </c>
      <c r="K15" s="77">
        <v>0</v>
      </c>
      <c r="L15" s="77">
        <v>1130000</v>
      </c>
      <c r="M15" s="77">
        <v>1130000</v>
      </c>
      <c r="P15" s="73"/>
    </row>
    <row r="16" spans="1:18" s="69" customFormat="1" ht="17.25" customHeight="1" x14ac:dyDescent="0.2">
      <c r="A16" s="104">
        <v>3133</v>
      </c>
      <c r="B16" s="84" t="s">
        <v>42</v>
      </c>
      <c r="C16" s="77">
        <f>SUM(D16:K16)</f>
        <v>124000</v>
      </c>
      <c r="D16" s="77">
        <v>0</v>
      </c>
      <c r="E16" s="77">
        <v>0</v>
      </c>
      <c r="F16" s="76">
        <f t="shared" si="3"/>
        <v>0</v>
      </c>
      <c r="G16" s="77">
        <v>124000</v>
      </c>
      <c r="H16" s="76">
        <f t="shared" si="4"/>
        <v>0</v>
      </c>
      <c r="I16" s="76">
        <v>0</v>
      </c>
      <c r="J16" s="77">
        <v>0</v>
      </c>
      <c r="K16" s="77">
        <v>0</v>
      </c>
      <c r="L16" s="77">
        <v>124000</v>
      </c>
      <c r="M16" s="77">
        <v>124000</v>
      </c>
    </row>
    <row r="17" spans="1:20" s="72" customFormat="1" ht="17.25" customHeight="1" x14ac:dyDescent="0.2">
      <c r="A17" s="103">
        <v>329</v>
      </c>
      <c r="B17" s="83" t="s">
        <v>96</v>
      </c>
      <c r="C17" s="76">
        <v>0</v>
      </c>
      <c r="D17" s="76">
        <f>SUM(D18:D18)</f>
        <v>0</v>
      </c>
      <c r="E17" s="76">
        <f>SUM(E18:E18)</f>
        <v>0</v>
      </c>
      <c r="F17" s="76">
        <f>SUM(F18:F18)</f>
        <v>0</v>
      </c>
      <c r="G17" s="76">
        <f>SUM(G18:G18)</f>
        <v>0</v>
      </c>
      <c r="H17" s="76">
        <f t="shared" ref="H17:K17" si="7">SUM(H18:H18)</f>
        <v>0</v>
      </c>
      <c r="I17" s="76">
        <v>0</v>
      </c>
      <c r="J17" s="76">
        <f t="shared" si="7"/>
        <v>0</v>
      </c>
      <c r="K17" s="76">
        <f t="shared" si="7"/>
        <v>0</v>
      </c>
      <c r="L17" s="76">
        <v>0</v>
      </c>
      <c r="M17" s="76">
        <v>0</v>
      </c>
    </row>
    <row r="18" spans="1:20" s="69" customFormat="1" ht="17.25" customHeight="1" x14ac:dyDescent="0.2">
      <c r="A18" s="104">
        <v>3295</v>
      </c>
      <c r="B18" s="84" t="s">
        <v>101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6">
        <v>0</v>
      </c>
      <c r="J18" s="77">
        <v>0</v>
      </c>
      <c r="K18" s="77">
        <v>0</v>
      </c>
      <c r="L18" s="77">
        <v>0</v>
      </c>
      <c r="M18" s="77">
        <v>0</v>
      </c>
    </row>
    <row r="19" spans="1:20" s="72" customFormat="1" ht="30" customHeight="1" x14ac:dyDescent="0.2">
      <c r="A19" s="169" t="s">
        <v>81</v>
      </c>
      <c r="B19" s="170"/>
      <c r="C19" s="74">
        <f>SUM(D19:K19)</f>
        <v>1512800</v>
      </c>
      <c r="D19" s="74">
        <f>SUM(D23+D28+D33+D44+D50+D54)</f>
        <v>1120300</v>
      </c>
      <c r="E19" s="74">
        <f t="shared" ref="E19:K19" si="8">E20+E54</f>
        <v>341800</v>
      </c>
      <c r="F19" s="74">
        <f t="shared" si="8"/>
        <v>26000</v>
      </c>
      <c r="G19" s="74">
        <f t="shared" si="8"/>
        <v>0</v>
      </c>
      <c r="H19" s="74">
        <f t="shared" si="8"/>
        <v>14700</v>
      </c>
      <c r="I19" s="74"/>
      <c r="J19" s="74">
        <f t="shared" si="8"/>
        <v>10000</v>
      </c>
      <c r="K19" s="74">
        <f t="shared" si="8"/>
        <v>0</v>
      </c>
      <c r="L19" s="74">
        <v>1512800</v>
      </c>
      <c r="M19" s="74">
        <v>1512800</v>
      </c>
    </row>
    <row r="20" spans="1:20" s="72" customFormat="1" ht="17.25" customHeight="1" x14ac:dyDescent="0.2">
      <c r="A20" s="173" t="s">
        <v>43</v>
      </c>
      <c r="B20" s="174"/>
      <c r="C20" s="75">
        <f>SUM(D20:J20)</f>
        <v>1416851</v>
      </c>
      <c r="D20" s="75">
        <f t="shared" ref="D20:K20" si="9">D21</f>
        <v>1090351</v>
      </c>
      <c r="E20" s="75">
        <f t="shared" si="9"/>
        <v>275800</v>
      </c>
      <c r="F20" s="75">
        <f t="shared" si="9"/>
        <v>26000</v>
      </c>
      <c r="G20" s="75">
        <f t="shared" si="9"/>
        <v>0</v>
      </c>
      <c r="H20" s="75">
        <f t="shared" si="9"/>
        <v>14700</v>
      </c>
      <c r="I20" s="75"/>
      <c r="J20" s="75">
        <f t="shared" si="9"/>
        <v>10000</v>
      </c>
      <c r="K20" s="75">
        <f t="shared" si="9"/>
        <v>0</v>
      </c>
      <c r="L20" s="75">
        <v>1416851</v>
      </c>
      <c r="M20" s="75">
        <v>1416851</v>
      </c>
    </row>
    <row r="21" spans="1:20" s="72" customFormat="1" ht="17.25" customHeight="1" x14ac:dyDescent="0.2">
      <c r="A21" s="103">
        <v>3</v>
      </c>
      <c r="B21" s="83" t="s">
        <v>35</v>
      </c>
      <c r="C21" s="76">
        <f>SUM(D21:K21)</f>
        <v>1416851</v>
      </c>
      <c r="D21" s="76">
        <f>SUM(D22+51)</f>
        <v>1090351</v>
      </c>
      <c r="E21" s="76">
        <f>SUM(E22+E50)</f>
        <v>275800</v>
      </c>
      <c r="F21" s="76">
        <f t="shared" ref="F21:K21" si="10">F22+F50</f>
        <v>26000</v>
      </c>
      <c r="G21" s="76">
        <f t="shared" si="10"/>
        <v>0</v>
      </c>
      <c r="H21" s="76">
        <f t="shared" si="10"/>
        <v>14700</v>
      </c>
      <c r="I21" s="76"/>
      <c r="J21" s="76">
        <v>10000</v>
      </c>
      <c r="K21" s="76">
        <f t="shared" si="10"/>
        <v>0</v>
      </c>
      <c r="L21" s="76">
        <v>1416851</v>
      </c>
      <c r="M21" s="76">
        <v>1416851</v>
      </c>
      <c r="S21" s="152"/>
      <c r="T21" s="152"/>
    </row>
    <row r="22" spans="1:20" s="72" customFormat="1" ht="17.25" customHeight="1" x14ac:dyDescent="0.2">
      <c r="A22" s="103">
        <v>32</v>
      </c>
      <c r="B22" s="83" t="s">
        <v>44</v>
      </c>
      <c r="C22" s="76">
        <f>SUM(D22:J22)</f>
        <v>1410800</v>
      </c>
      <c r="D22" s="76">
        <v>1090300</v>
      </c>
      <c r="E22" s="76">
        <f t="shared" ref="E22:K22" si="11">E23+E28+E33+E44+E42</f>
        <v>269800</v>
      </c>
      <c r="F22" s="76">
        <f t="shared" si="11"/>
        <v>26000</v>
      </c>
      <c r="G22" s="76">
        <f t="shared" si="11"/>
        <v>0</v>
      </c>
      <c r="H22" s="76">
        <f t="shared" si="11"/>
        <v>14700</v>
      </c>
      <c r="I22" s="76"/>
      <c r="J22" s="76">
        <v>10000</v>
      </c>
      <c r="K22" s="76">
        <f t="shared" si="11"/>
        <v>0</v>
      </c>
      <c r="L22" s="76">
        <v>1410800</v>
      </c>
      <c r="M22" s="76">
        <v>1410800</v>
      </c>
    </row>
    <row r="23" spans="1:20" s="69" customFormat="1" ht="17.25" customHeight="1" x14ac:dyDescent="0.2">
      <c r="A23" s="103">
        <v>321</v>
      </c>
      <c r="B23" s="84" t="s">
        <v>45</v>
      </c>
      <c r="C23" s="76">
        <f>SUM(D23:J23)</f>
        <v>527000</v>
      </c>
      <c r="D23" s="76">
        <f>SUM(D24:D27)</f>
        <v>451000</v>
      </c>
      <c r="E23" s="76">
        <f t="shared" ref="E23:K23" si="12">SUM(E24:E27)</f>
        <v>40000</v>
      </c>
      <c r="F23" s="76">
        <f t="shared" si="12"/>
        <v>26000</v>
      </c>
      <c r="G23" s="76">
        <f t="shared" si="12"/>
        <v>0</v>
      </c>
      <c r="H23" s="76">
        <f t="shared" si="12"/>
        <v>0</v>
      </c>
      <c r="I23" s="76"/>
      <c r="J23" s="76">
        <v>10000</v>
      </c>
      <c r="K23" s="76">
        <f t="shared" si="12"/>
        <v>0</v>
      </c>
      <c r="L23" s="76">
        <v>527000</v>
      </c>
      <c r="M23" s="76">
        <v>527000</v>
      </c>
    </row>
    <row r="24" spans="1:20" s="69" customFormat="1" ht="17.25" customHeight="1" x14ac:dyDescent="0.2">
      <c r="A24" s="104">
        <v>3211</v>
      </c>
      <c r="B24" s="84" t="s">
        <v>46</v>
      </c>
      <c r="C24" s="77">
        <f>SUM(D24:J24)</f>
        <v>131000</v>
      </c>
      <c r="D24" s="78">
        <v>60000</v>
      </c>
      <c r="E24" s="77">
        <v>35000</v>
      </c>
      <c r="F24" s="77">
        <v>26000</v>
      </c>
      <c r="G24" s="77">
        <v>0</v>
      </c>
      <c r="H24" s="77">
        <v>0</v>
      </c>
      <c r="I24" s="77"/>
      <c r="J24" s="77">
        <v>10000</v>
      </c>
      <c r="K24" s="77">
        <v>0</v>
      </c>
      <c r="L24" s="77">
        <v>131000</v>
      </c>
      <c r="M24" s="77">
        <v>131000</v>
      </c>
    </row>
    <row r="25" spans="1:20" s="69" customFormat="1" ht="17.25" customHeight="1" x14ac:dyDescent="0.2">
      <c r="A25" s="104">
        <v>3212</v>
      </c>
      <c r="B25" s="84" t="s">
        <v>47</v>
      </c>
      <c r="C25" s="77">
        <f>SUM(D25:K25)</f>
        <v>375000</v>
      </c>
      <c r="D25" s="78">
        <v>375000</v>
      </c>
      <c r="E25" s="77"/>
      <c r="F25" s="77"/>
      <c r="G25" s="77"/>
      <c r="H25" s="77"/>
      <c r="I25" s="77"/>
      <c r="J25" s="77"/>
      <c r="K25" s="77"/>
      <c r="L25" s="77">
        <v>375000</v>
      </c>
      <c r="M25" s="77">
        <v>375000</v>
      </c>
    </row>
    <row r="26" spans="1:20" s="69" customFormat="1" ht="17.25" customHeight="1" x14ac:dyDescent="0.2">
      <c r="A26" s="104">
        <v>3213</v>
      </c>
      <c r="B26" s="84" t="s">
        <v>48</v>
      </c>
      <c r="C26" s="77">
        <f t="shared" ref="C26:C89" si="13">SUM(D26:K26)</f>
        <v>15000</v>
      </c>
      <c r="D26" s="78">
        <v>10000</v>
      </c>
      <c r="E26" s="77">
        <v>5000</v>
      </c>
      <c r="F26" s="77"/>
      <c r="G26" s="77"/>
      <c r="H26" s="77"/>
      <c r="I26" s="77"/>
      <c r="J26" s="77"/>
      <c r="K26" s="77"/>
      <c r="L26" s="77">
        <v>15000</v>
      </c>
      <c r="M26" s="77">
        <v>15000</v>
      </c>
    </row>
    <row r="27" spans="1:20" s="69" customFormat="1" ht="17.25" customHeight="1" x14ac:dyDescent="0.2">
      <c r="A27" s="104">
        <v>3214</v>
      </c>
      <c r="B27" s="84" t="s">
        <v>49</v>
      </c>
      <c r="C27" s="77">
        <f t="shared" si="13"/>
        <v>6000</v>
      </c>
      <c r="D27" s="78">
        <v>6000</v>
      </c>
      <c r="E27" s="77"/>
      <c r="F27" s="77"/>
      <c r="G27" s="77"/>
      <c r="H27" s="77"/>
      <c r="I27" s="77"/>
      <c r="J27" s="77"/>
      <c r="K27" s="77"/>
      <c r="L27" s="77">
        <f>SUM(M27:S27)</f>
        <v>0</v>
      </c>
      <c r="M27" s="77">
        <f>SUM(N27:T27)</f>
        <v>0</v>
      </c>
    </row>
    <row r="28" spans="1:20" s="69" customFormat="1" ht="17.25" customHeight="1" x14ac:dyDescent="0.2">
      <c r="A28" s="103">
        <v>322</v>
      </c>
      <c r="B28" s="83" t="s">
        <v>50</v>
      </c>
      <c r="C28" s="76">
        <f t="shared" si="13"/>
        <v>440000</v>
      </c>
      <c r="D28" s="76">
        <f>SUM(D29:D32)</f>
        <v>389000</v>
      </c>
      <c r="E28" s="76">
        <f t="shared" ref="E28:K28" si="14">SUM(E29:E32)</f>
        <v>51000</v>
      </c>
      <c r="F28" s="76">
        <f t="shared" si="14"/>
        <v>0</v>
      </c>
      <c r="G28" s="76">
        <f t="shared" si="14"/>
        <v>0</v>
      </c>
      <c r="H28" s="76">
        <f t="shared" si="14"/>
        <v>0</v>
      </c>
      <c r="I28" s="76"/>
      <c r="J28" s="76">
        <f t="shared" si="14"/>
        <v>0</v>
      </c>
      <c r="K28" s="76">
        <f t="shared" si="14"/>
        <v>0</v>
      </c>
      <c r="L28" s="76">
        <v>440000</v>
      </c>
      <c r="M28" s="76">
        <v>440000</v>
      </c>
      <c r="O28" s="73"/>
    </row>
    <row r="29" spans="1:20" s="69" customFormat="1" ht="17.25" customHeight="1" x14ac:dyDescent="0.2">
      <c r="A29" s="104">
        <v>3221</v>
      </c>
      <c r="B29" s="84" t="s">
        <v>51</v>
      </c>
      <c r="C29" s="77">
        <f t="shared" si="13"/>
        <v>120000</v>
      </c>
      <c r="D29" s="78">
        <v>100000</v>
      </c>
      <c r="E29" s="77">
        <v>20000</v>
      </c>
      <c r="F29" s="77"/>
      <c r="G29" s="77"/>
      <c r="H29" s="77"/>
      <c r="I29" s="77"/>
      <c r="J29" s="77"/>
      <c r="K29" s="77"/>
      <c r="L29" s="77">
        <v>120000</v>
      </c>
      <c r="M29" s="77">
        <v>120000</v>
      </c>
    </row>
    <row r="30" spans="1:20" s="69" customFormat="1" ht="17.25" customHeight="1" x14ac:dyDescent="0.2">
      <c r="A30" s="104">
        <v>3223</v>
      </c>
      <c r="B30" s="84" t="s">
        <v>52</v>
      </c>
      <c r="C30" s="77">
        <f t="shared" si="13"/>
        <v>296000</v>
      </c>
      <c r="D30" s="78">
        <v>280000</v>
      </c>
      <c r="E30" s="77">
        <v>16000</v>
      </c>
      <c r="F30" s="77"/>
      <c r="G30" s="77"/>
      <c r="H30" s="77"/>
      <c r="I30" s="77"/>
      <c r="J30" s="77"/>
      <c r="K30" s="77"/>
      <c r="L30" s="77">
        <v>296000</v>
      </c>
      <c r="M30" s="77">
        <v>296000</v>
      </c>
    </row>
    <row r="31" spans="1:20" s="69" customFormat="1" ht="17.25" customHeight="1" x14ac:dyDescent="0.2">
      <c r="A31" s="104">
        <v>3225</v>
      </c>
      <c r="B31" s="84" t="s">
        <v>53</v>
      </c>
      <c r="C31" s="77">
        <f t="shared" si="13"/>
        <v>20000</v>
      </c>
      <c r="D31" s="78">
        <v>5000</v>
      </c>
      <c r="E31" s="77">
        <v>15000</v>
      </c>
      <c r="F31" s="77"/>
      <c r="G31" s="77"/>
      <c r="H31" s="77"/>
      <c r="I31" s="77"/>
      <c r="J31" s="77"/>
      <c r="K31" s="77"/>
      <c r="L31" s="77">
        <v>20000</v>
      </c>
      <c r="M31" s="77">
        <v>20000</v>
      </c>
    </row>
    <row r="32" spans="1:20" s="69" customFormat="1" ht="17.25" customHeight="1" x14ac:dyDescent="0.2">
      <c r="A32" s="104">
        <v>3227</v>
      </c>
      <c r="B32" s="84" t="s">
        <v>128</v>
      </c>
      <c r="C32" s="77">
        <f t="shared" si="13"/>
        <v>4000</v>
      </c>
      <c r="D32" s="78">
        <v>4000</v>
      </c>
      <c r="E32" s="77"/>
      <c r="F32" s="77"/>
      <c r="G32" s="77"/>
      <c r="H32" s="77"/>
      <c r="I32" s="77"/>
      <c r="J32" s="77"/>
      <c r="K32" s="77"/>
      <c r="L32" s="77">
        <v>4000</v>
      </c>
      <c r="M32" s="77">
        <v>4000</v>
      </c>
    </row>
    <row r="33" spans="1:13" s="69" customFormat="1" ht="17.25" customHeight="1" x14ac:dyDescent="0.2">
      <c r="A33" s="103">
        <v>323</v>
      </c>
      <c r="B33" s="83" t="s">
        <v>54</v>
      </c>
      <c r="C33" s="76">
        <f t="shared" si="13"/>
        <v>299800</v>
      </c>
      <c r="D33" s="76">
        <f>SUM(D34:D41)</f>
        <v>149000</v>
      </c>
      <c r="E33" s="76">
        <f t="shared" ref="E33:K33" si="15">SUM(E34:E41)</f>
        <v>150800</v>
      </c>
      <c r="F33" s="76">
        <f t="shared" si="15"/>
        <v>0</v>
      </c>
      <c r="G33" s="76">
        <f t="shared" si="15"/>
        <v>0</v>
      </c>
      <c r="H33" s="76">
        <f t="shared" si="15"/>
        <v>0</v>
      </c>
      <c r="I33" s="76"/>
      <c r="J33" s="76">
        <f t="shared" si="15"/>
        <v>0</v>
      </c>
      <c r="K33" s="76">
        <f t="shared" si="15"/>
        <v>0</v>
      </c>
      <c r="L33" s="76">
        <v>299800</v>
      </c>
      <c r="M33" s="76">
        <v>299800</v>
      </c>
    </row>
    <row r="34" spans="1:13" s="69" customFormat="1" ht="17.25" customHeight="1" x14ac:dyDescent="0.2">
      <c r="A34" s="104">
        <v>3231</v>
      </c>
      <c r="B34" s="84" t="s">
        <v>55</v>
      </c>
      <c r="C34" s="77">
        <f t="shared" si="13"/>
        <v>43000</v>
      </c>
      <c r="D34" s="78">
        <v>38000</v>
      </c>
      <c r="E34" s="77">
        <v>5000</v>
      </c>
      <c r="F34" s="77">
        <v>0</v>
      </c>
      <c r="G34" s="77"/>
      <c r="H34" s="77"/>
      <c r="I34" s="77"/>
      <c r="J34" s="77"/>
      <c r="K34" s="77"/>
      <c r="L34" s="77">
        <v>43000</v>
      </c>
      <c r="M34" s="77">
        <v>43000</v>
      </c>
    </row>
    <row r="35" spans="1:13" s="69" customFormat="1" ht="17.25" customHeight="1" x14ac:dyDescent="0.2">
      <c r="A35" s="104">
        <v>3233</v>
      </c>
      <c r="B35" s="84" t="s">
        <v>91</v>
      </c>
      <c r="C35" s="77">
        <f t="shared" si="13"/>
        <v>5500</v>
      </c>
      <c r="D35" s="78">
        <v>1500</v>
      </c>
      <c r="E35" s="77">
        <v>4000</v>
      </c>
      <c r="F35" s="77"/>
      <c r="G35" s="77"/>
      <c r="H35" s="77"/>
      <c r="I35" s="77"/>
      <c r="J35" s="77"/>
      <c r="K35" s="77"/>
      <c r="L35" s="77">
        <v>5500</v>
      </c>
      <c r="M35" s="77">
        <v>5500</v>
      </c>
    </row>
    <row r="36" spans="1:13" s="69" customFormat="1" ht="17.25" customHeight="1" x14ac:dyDescent="0.2">
      <c r="A36" s="104">
        <v>3234</v>
      </c>
      <c r="B36" s="84" t="s">
        <v>56</v>
      </c>
      <c r="C36" s="77">
        <f t="shared" si="13"/>
        <v>54000</v>
      </c>
      <c r="D36" s="78">
        <v>54000</v>
      </c>
      <c r="E36" s="77"/>
      <c r="F36" s="77"/>
      <c r="G36" s="77"/>
      <c r="H36" s="77"/>
      <c r="I36" s="77"/>
      <c r="J36" s="77"/>
      <c r="K36" s="77"/>
      <c r="L36" s="77">
        <v>54000</v>
      </c>
      <c r="M36" s="77">
        <v>54000</v>
      </c>
    </row>
    <row r="37" spans="1:13" s="69" customFormat="1" ht="17.25" customHeight="1" x14ac:dyDescent="0.2">
      <c r="A37" s="104">
        <v>3235</v>
      </c>
      <c r="B37" s="84" t="s">
        <v>92</v>
      </c>
      <c r="C37" s="77">
        <f t="shared" si="13"/>
        <v>8000</v>
      </c>
      <c r="D37" s="78">
        <v>8000</v>
      </c>
      <c r="E37" s="77"/>
      <c r="F37" s="77"/>
      <c r="G37" s="77"/>
      <c r="H37" s="77"/>
      <c r="I37" s="77"/>
      <c r="J37" s="77"/>
      <c r="K37" s="77"/>
      <c r="L37" s="77">
        <f>SUM(M37:S37)</f>
        <v>8000</v>
      </c>
      <c r="M37" s="77">
        <v>8000</v>
      </c>
    </row>
    <row r="38" spans="1:13" s="69" customFormat="1" ht="17.25" customHeight="1" x14ac:dyDescent="0.2">
      <c r="A38" s="104">
        <v>3236</v>
      </c>
      <c r="B38" s="84" t="s">
        <v>102</v>
      </c>
      <c r="C38" s="77">
        <f t="shared" si="13"/>
        <v>19000</v>
      </c>
      <c r="D38" s="78">
        <v>16000</v>
      </c>
      <c r="E38" s="77">
        <v>3000</v>
      </c>
      <c r="F38" s="77"/>
      <c r="G38" s="77"/>
      <c r="H38" s="77"/>
      <c r="I38" s="77"/>
      <c r="J38" s="77"/>
      <c r="K38" s="77"/>
      <c r="L38" s="77">
        <v>19000</v>
      </c>
      <c r="M38" s="77">
        <v>19000</v>
      </c>
    </row>
    <row r="39" spans="1:13" s="69" customFormat="1" ht="17.25" customHeight="1" x14ac:dyDescent="0.2">
      <c r="A39" s="104">
        <v>3237</v>
      </c>
      <c r="B39" s="84" t="s">
        <v>57</v>
      </c>
      <c r="C39" s="77">
        <f t="shared" si="13"/>
        <v>123800</v>
      </c>
      <c r="D39" s="78">
        <v>500</v>
      </c>
      <c r="E39" s="77">
        <v>123300</v>
      </c>
      <c r="F39" s="77"/>
      <c r="G39" s="77"/>
      <c r="H39" s="77"/>
      <c r="I39" s="77"/>
      <c r="J39" s="77"/>
      <c r="K39" s="77"/>
      <c r="L39" s="77">
        <v>123800</v>
      </c>
      <c r="M39" s="77">
        <v>123800</v>
      </c>
    </row>
    <row r="40" spans="1:13" s="69" customFormat="1" ht="17.25" customHeight="1" x14ac:dyDescent="0.2">
      <c r="A40" s="104">
        <v>3238</v>
      </c>
      <c r="B40" s="84" t="s">
        <v>58</v>
      </c>
      <c r="C40" s="77">
        <f t="shared" si="13"/>
        <v>21000</v>
      </c>
      <c r="D40" s="78">
        <v>13000</v>
      </c>
      <c r="E40" s="77">
        <v>8000</v>
      </c>
      <c r="F40" s="77"/>
      <c r="G40" s="77"/>
      <c r="H40" s="77"/>
      <c r="I40" s="77"/>
      <c r="J40" s="77"/>
      <c r="K40" s="77"/>
      <c r="L40" s="77">
        <v>21000</v>
      </c>
      <c r="M40" s="77">
        <v>21000</v>
      </c>
    </row>
    <row r="41" spans="1:13" s="69" customFormat="1" ht="17.25" customHeight="1" x14ac:dyDescent="0.2">
      <c r="A41" s="104">
        <v>3239</v>
      </c>
      <c r="B41" s="84" t="s">
        <v>59</v>
      </c>
      <c r="C41" s="77">
        <f t="shared" si="13"/>
        <v>25500</v>
      </c>
      <c r="D41" s="78">
        <v>18000</v>
      </c>
      <c r="E41" s="77">
        <v>7500</v>
      </c>
      <c r="F41" s="77"/>
      <c r="G41" s="77"/>
      <c r="H41" s="77"/>
      <c r="I41" s="77"/>
      <c r="J41" s="77"/>
      <c r="K41" s="77"/>
      <c r="L41" s="77">
        <v>25500</v>
      </c>
      <c r="M41" s="77">
        <v>25500</v>
      </c>
    </row>
    <row r="42" spans="1:13" s="72" customFormat="1" ht="17.25" customHeight="1" x14ac:dyDescent="0.2">
      <c r="A42" s="103">
        <v>324</v>
      </c>
      <c r="B42" s="83" t="s">
        <v>60</v>
      </c>
      <c r="C42" s="76">
        <f t="shared" si="13"/>
        <v>14700</v>
      </c>
      <c r="D42" s="76">
        <f>SUM(D43:D43)</f>
        <v>0</v>
      </c>
      <c r="E42" s="76">
        <f t="shared" ref="E42:K42" si="16">SUM(E43:E43)</f>
        <v>0</v>
      </c>
      <c r="F42" s="76">
        <f t="shared" si="16"/>
        <v>0</v>
      </c>
      <c r="G42" s="76">
        <f t="shared" si="16"/>
        <v>0</v>
      </c>
      <c r="H42" s="76">
        <f t="shared" si="16"/>
        <v>14700</v>
      </c>
      <c r="I42" s="76"/>
      <c r="J42" s="76">
        <f t="shared" si="16"/>
        <v>0</v>
      </c>
      <c r="K42" s="76">
        <f t="shared" si="16"/>
        <v>0</v>
      </c>
      <c r="L42" s="76">
        <v>14700</v>
      </c>
      <c r="M42" s="76">
        <v>14700</v>
      </c>
    </row>
    <row r="43" spans="1:13" s="69" customFormat="1" ht="17.25" customHeight="1" x14ac:dyDescent="0.2">
      <c r="A43" s="104">
        <v>3241</v>
      </c>
      <c r="B43" s="84" t="s">
        <v>60</v>
      </c>
      <c r="C43" s="77">
        <f t="shared" si="13"/>
        <v>14700</v>
      </c>
      <c r="D43" s="105"/>
      <c r="E43" s="77"/>
      <c r="F43" s="77"/>
      <c r="G43" s="77"/>
      <c r="H43" s="77">
        <v>14700</v>
      </c>
      <c r="I43" s="77"/>
      <c r="J43" s="77"/>
      <c r="K43" s="77"/>
      <c r="L43" s="77">
        <v>14700</v>
      </c>
      <c r="M43" s="77">
        <v>14700</v>
      </c>
    </row>
    <row r="44" spans="1:13" s="69" customFormat="1" ht="17.25" customHeight="1" x14ac:dyDescent="0.2">
      <c r="A44" s="103">
        <v>329</v>
      </c>
      <c r="B44" s="83" t="s">
        <v>61</v>
      </c>
      <c r="C44" s="77">
        <f t="shared" si="13"/>
        <v>48800</v>
      </c>
      <c r="D44" s="76">
        <f>SUM(D45:D49)</f>
        <v>20800</v>
      </c>
      <c r="E44" s="76">
        <f t="shared" ref="E44:K44" si="17">SUM(E45:E49)</f>
        <v>28000</v>
      </c>
      <c r="F44" s="76">
        <f t="shared" si="17"/>
        <v>0</v>
      </c>
      <c r="G44" s="76">
        <f t="shared" si="17"/>
        <v>0</v>
      </c>
      <c r="H44" s="76">
        <f t="shared" si="17"/>
        <v>0</v>
      </c>
      <c r="I44" s="76"/>
      <c r="J44" s="76">
        <f t="shared" si="17"/>
        <v>0</v>
      </c>
      <c r="K44" s="76">
        <f t="shared" si="17"/>
        <v>0</v>
      </c>
      <c r="L44" s="76">
        <v>48800</v>
      </c>
      <c r="M44" s="76">
        <v>48800</v>
      </c>
    </row>
    <row r="45" spans="1:13" s="69" customFormat="1" ht="17.25" customHeight="1" x14ac:dyDescent="0.2">
      <c r="A45" s="104">
        <v>3292</v>
      </c>
      <c r="B45" s="84" t="s">
        <v>93</v>
      </c>
      <c r="C45" s="77">
        <f t="shared" si="13"/>
        <v>7000</v>
      </c>
      <c r="D45" s="77">
        <v>7000</v>
      </c>
      <c r="E45" s="77"/>
      <c r="F45" s="77"/>
      <c r="G45" s="77"/>
      <c r="H45" s="77"/>
      <c r="I45" s="77"/>
      <c r="J45" s="77"/>
      <c r="K45" s="77"/>
      <c r="L45" s="77">
        <v>7000</v>
      </c>
      <c r="M45" s="77">
        <v>7000</v>
      </c>
    </row>
    <row r="46" spans="1:13" s="69" customFormat="1" ht="17.25" customHeight="1" x14ac:dyDescent="0.2">
      <c r="A46" s="104">
        <v>3293</v>
      </c>
      <c r="B46" s="84" t="s">
        <v>62</v>
      </c>
      <c r="C46" s="77">
        <f t="shared" si="13"/>
        <v>24000</v>
      </c>
      <c r="D46" s="78">
        <v>9000</v>
      </c>
      <c r="E46" s="77">
        <v>15000</v>
      </c>
      <c r="F46" s="77"/>
      <c r="G46" s="77"/>
      <c r="H46" s="77"/>
      <c r="I46" s="77"/>
      <c r="J46" s="77"/>
      <c r="K46" s="77"/>
      <c r="L46" s="77">
        <v>24000</v>
      </c>
      <c r="M46" s="77">
        <v>24000</v>
      </c>
    </row>
    <row r="47" spans="1:13" s="69" customFormat="1" ht="17.25" customHeight="1" x14ac:dyDescent="0.2">
      <c r="A47" s="104">
        <v>3294</v>
      </c>
      <c r="B47" s="84" t="s">
        <v>63</v>
      </c>
      <c r="C47" s="77">
        <f t="shared" si="13"/>
        <v>800</v>
      </c>
      <c r="D47" s="78">
        <v>800</v>
      </c>
      <c r="E47" s="77"/>
      <c r="F47" s="77"/>
      <c r="G47" s="77"/>
      <c r="H47" s="77"/>
      <c r="I47" s="77"/>
      <c r="J47" s="77"/>
      <c r="K47" s="77"/>
      <c r="L47" s="77">
        <v>800</v>
      </c>
      <c r="M47" s="77">
        <v>800</v>
      </c>
    </row>
    <row r="48" spans="1:13" s="69" customFormat="1" ht="17.25" customHeight="1" x14ac:dyDescent="0.2">
      <c r="A48" s="104">
        <v>3295</v>
      </c>
      <c r="B48" s="84" t="s">
        <v>79</v>
      </c>
      <c r="C48" s="77">
        <f t="shared" si="13"/>
        <v>1000</v>
      </c>
      <c r="D48" s="78">
        <v>1000</v>
      </c>
      <c r="E48" s="77"/>
      <c r="F48" s="77"/>
      <c r="G48" s="77"/>
      <c r="H48" s="77"/>
      <c r="I48" s="77"/>
      <c r="J48" s="77"/>
      <c r="K48" s="77"/>
      <c r="L48" s="77">
        <v>1000</v>
      </c>
      <c r="M48" s="77">
        <v>1000</v>
      </c>
    </row>
    <row r="49" spans="1:13" s="69" customFormat="1" ht="17.25" customHeight="1" x14ac:dyDescent="0.2">
      <c r="A49" s="104">
        <v>3299</v>
      </c>
      <c r="B49" s="84" t="s">
        <v>61</v>
      </c>
      <c r="C49" s="77">
        <f t="shared" si="13"/>
        <v>16000</v>
      </c>
      <c r="D49" s="78">
        <v>3000</v>
      </c>
      <c r="E49" s="77">
        <v>13000</v>
      </c>
      <c r="F49" s="77"/>
      <c r="G49" s="77"/>
      <c r="H49" s="77"/>
      <c r="I49" s="77"/>
      <c r="J49" s="77"/>
      <c r="K49" s="77"/>
      <c r="L49" s="77">
        <v>16000</v>
      </c>
      <c r="M49" s="77">
        <v>16000</v>
      </c>
    </row>
    <row r="50" spans="1:13" s="69" customFormat="1" ht="17.25" customHeight="1" x14ac:dyDescent="0.2">
      <c r="A50" s="103">
        <v>34</v>
      </c>
      <c r="B50" s="83" t="s">
        <v>64</v>
      </c>
      <c r="C50" s="76">
        <f t="shared" si="13"/>
        <v>12000</v>
      </c>
      <c r="D50" s="76">
        <f>D51</f>
        <v>6000</v>
      </c>
      <c r="E50" s="76">
        <f t="shared" ref="E50:K50" si="18">E51</f>
        <v>6000</v>
      </c>
      <c r="F50" s="76">
        <f t="shared" si="18"/>
        <v>0</v>
      </c>
      <c r="G50" s="76">
        <f t="shared" si="18"/>
        <v>0</v>
      </c>
      <c r="H50" s="76">
        <f t="shared" si="18"/>
        <v>0</v>
      </c>
      <c r="I50" s="76"/>
      <c r="J50" s="76">
        <f t="shared" si="18"/>
        <v>0</v>
      </c>
      <c r="K50" s="76">
        <f t="shared" si="18"/>
        <v>0</v>
      </c>
      <c r="L50" s="76">
        <v>12000</v>
      </c>
      <c r="M50" s="76">
        <v>12000</v>
      </c>
    </row>
    <row r="51" spans="1:13" s="69" customFormat="1" ht="17.25" customHeight="1" x14ac:dyDescent="0.2">
      <c r="A51" s="104">
        <v>343</v>
      </c>
      <c r="B51" s="84" t="s">
        <v>64</v>
      </c>
      <c r="C51" s="77">
        <f t="shared" si="13"/>
        <v>12000</v>
      </c>
      <c r="D51" s="77">
        <f>SUM(D52:D53)</f>
        <v>6000</v>
      </c>
      <c r="E51" s="77">
        <v>6000</v>
      </c>
      <c r="F51" s="77">
        <f t="shared" ref="F51:K51" si="19">SUM(F52:F53)</f>
        <v>0</v>
      </c>
      <c r="G51" s="77">
        <f t="shared" si="19"/>
        <v>0</v>
      </c>
      <c r="H51" s="77">
        <f t="shared" si="19"/>
        <v>0</v>
      </c>
      <c r="I51" s="77"/>
      <c r="J51" s="77">
        <f t="shared" si="19"/>
        <v>0</v>
      </c>
      <c r="K51" s="77">
        <f t="shared" si="19"/>
        <v>0</v>
      </c>
      <c r="L51" s="77">
        <v>12000</v>
      </c>
      <c r="M51" s="77">
        <v>12000</v>
      </c>
    </row>
    <row r="52" spans="1:13" s="69" customFormat="1" ht="17.25" customHeight="1" x14ac:dyDescent="0.2">
      <c r="A52" s="104">
        <v>3431</v>
      </c>
      <c r="B52" s="84" t="s">
        <v>65</v>
      </c>
      <c r="C52" s="77">
        <f t="shared" si="13"/>
        <v>12000</v>
      </c>
      <c r="D52" s="78">
        <v>6000</v>
      </c>
      <c r="E52" s="77">
        <v>6000</v>
      </c>
      <c r="F52" s="77"/>
      <c r="G52" s="77"/>
      <c r="H52" s="77"/>
      <c r="I52" s="77"/>
      <c r="J52" s="77"/>
      <c r="K52" s="77"/>
      <c r="L52" s="77">
        <v>12000</v>
      </c>
      <c r="M52" s="77">
        <v>12000</v>
      </c>
    </row>
    <row r="53" spans="1:13" s="69" customFormat="1" ht="17.25" customHeight="1" x14ac:dyDescent="0.2">
      <c r="A53" s="104">
        <v>3434</v>
      </c>
      <c r="B53" s="84" t="s">
        <v>66</v>
      </c>
      <c r="C53" s="77">
        <f t="shared" si="13"/>
        <v>0</v>
      </c>
      <c r="D53" s="78">
        <v>0</v>
      </c>
      <c r="E53" s="77">
        <v>0</v>
      </c>
      <c r="F53" s="77"/>
      <c r="G53" s="77"/>
      <c r="H53" s="77"/>
      <c r="I53" s="77"/>
      <c r="J53" s="77"/>
      <c r="K53" s="77"/>
      <c r="L53" s="77">
        <f>SUM(M53:S53)</f>
        <v>0</v>
      </c>
      <c r="M53" s="77">
        <f>SUM(N53:T53)</f>
        <v>0</v>
      </c>
    </row>
    <row r="54" spans="1:13" s="72" customFormat="1" ht="17.25" customHeight="1" x14ac:dyDescent="0.2">
      <c r="A54" s="179" t="s">
        <v>86</v>
      </c>
      <c r="B54" s="180"/>
      <c r="C54" s="75">
        <f t="shared" si="13"/>
        <v>170500</v>
      </c>
      <c r="D54" s="79">
        <f>D55+D57</f>
        <v>104500</v>
      </c>
      <c r="E54" s="79">
        <f t="shared" ref="E54:K54" si="20">E55+E57</f>
        <v>66000</v>
      </c>
      <c r="F54" s="79">
        <f t="shared" si="20"/>
        <v>0</v>
      </c>
      <c r="G54" s="79">
        <f t="shared" si="20"/>
        <v>0</v>
      </c>
      <c r="H54" s="79">
        <f t="shared" si="20"/>
        <v>0</v>
      </c>
      <c r="I54" s="79"/>
      <c r="J54" s="79">
        <f t="shared" si="20"/>
        <v>0</v>
      </c>
      <c r="K54" s="79">
        <f t="shared" si="20"/>
        <v>0</v>
      </c>
      <c r="L54" s="75">
        <v>170500</v>
      </c>
      <c r="M54" s="75">
        <v>170500</v>
      </c>
    </row>
    <row r="55" spans="1:13" s="72" customFormat="1" ht="17.25" customHeight="1" x14ac:dyDescent="0.2">
      <c r="A55" s="92">
        <v>322</v>
      </c>
      <c r="B55" s="85" t="s">
        <v>50</v>
      </c>
      <c r="C55" s="76">
        <f t="shared" si="13"/>
        <v>60000</v>
      </c>
      <c r="D55" s="80">
        <f>SUM(D56)</f>
        <v>54000</v>
      </c>
      <c r="E55" s="80">
        <f t="shared" ref="E55:K55" si="21">SUM(E56)</f>
        <v>6000</v>
      </c>
      <c r="F55" s="80">
        <f t="shared" si="21"/>
        <v>0</v>
      </c>
      <c r="G55" s="80">
        <f t="shared" si="21"/>
        <v>0</v>
      </c>
      <c r="H55" s="80">
        <f t="shared" si="21"/>
        <v>0</v>
      </c>
      <c r="I55" s="80"/>
      <c r="J55" s="80">
        <f t="shared" si="21"/>
        <v>0</v>
      </c>
      <c r="K55" s="80">
        <f t="shared" si="21"/>
        <v>0</v>
      </c>
      <c r="L55" s="76">
        <v>60000</v>
      </c>
      <c r="M55" s="76">
        <v>60000</v>
      </c>
    </row>
    <row r="56" spans="1:13" s="69" customFormat="1" ht="17.25" customHeight="1" x14ac:dyDescent="0.2">
      <c r="A56" s="93">
        <v>3224</v>
      </c>
      <c r="B56" s="86" t="s">
        <v>87</v>
      </c>
      <c r="C56" s="77">
        <f t="shared" si="13"/>
        <v>60000</v>
      </c>
      <c r="D56" s="78">
        <v>54000</v>
      </c>
      <c r="E56" s="77">
        <v>6000</v>
      </c>
      <c r="F56" s="77"/>
      <c r="G56" s="77"/>
      <c r="H56" s="77"/>
      <c r="I56" s="77"/>
      <c r="J56" s="77"/>
      <c r="K56" s="77"/>
      <c r="L56" s="77">
        <v>60000</v>
      </c>
      <c r="M56" s="77">
        <v>60000</v>
      </c>
    </row>
    <row r="57" spans="1:13" s="72" customFormat="1" ht="17.25" customHeight="1" x14ac:dyDescent="0.2">
      <c r="A57" s="92">
        <v>323</v>
      </c>
      <c r="B57" s="85" t="s">
        <v>54</v>
      </c>
      <c r="C57" s="76">
        <f t="shared" si="13"/>
        <v>110500</v>
      </c>
      <c r="D57" s="80">
        <f>SUM(D58:D59)</f>
        <v>50500</v>
      </c>
      <c r="E57" s="80">
        <f t="shared" ref="E57:K57" si="22">SUM(E58:E59)</f>
        <v>60000</v>
      </c>
      <c r="F57" s="80">
        <f t="shared" si="22"/>
        <v>0</v>
      </c>
      <c r="G57" s="80">
        <f t="shared" si="22"/>
        <v>0</v>
      </c>
      <c r="H57" s="80">
        <f t="shared" si="22"/>
        <v>0</v>
      </c>
      <c r="I57" s="80"/>
      <c r="J57" s="80">
        <f t="shared" si="22"/>
        <v>0</v>
      </c>
      <c r="K57" s="80">
        <f t="shared" si="22"/>
        <v>0</v>
      </c>
      <c r="L57" s="76">
        <v>110500</v>
      </c>
      <c r="M57" s="76">
        <v>110500</v>
      </c>
    </row>
    <row r="58" spans="1:13" s="69" customFormat="1" ht="17.25" customHeight="1" x14ac:dyDescent="0.2">
      <c r="A58" s="93">
        <v>3232</v>
      </c>
      <c r="B58" s="86" t="s">
        <v>94</v>
      </c>
      <c r="C58" s="77">
        <f t="shared" si="13"/>
        <v>110500</v>
      </c>
      <c r="D58" s="78">
        <v>50500</v>
      </c>
      <c r="E58" s="77">
        <v>60000</v>
      </c>
      <c r="F58" s="77"/>
      <c r="G58" s="77"/>
      <c r="H58" s="77"/>
      <c r="I58" s="77"/>
      <c r="J58" s="77"/>
      <c r="K58" s="77"/>
      <c r="L58" s="77">
        <v>110500</v>
      </c>
      <c r="M58" s="77">
        <v>110500</v>
      </c>
    </row>
    <row r="59" spans="1:13" s="69" customFormat="1" ht="17.25" customHeight="1" x14ac:dyDescent="0.2">
      <c r="A59" s="93">
        <v>3237</v>
      </c>
      <c r="B59" s="86" t="s">
        <v>88</v>
      </c>
      <c r="C59" s="77">
        <f t="shared" si="13"/>
        <v>0</v>
      </c>
      <c r="D59" s="78"/>
      <c r="E59" s="77"/>
      <c r="F59" s="77"/>
      <c r="G59" s="77"/>
      <c r="H59" s="77"/>
      <c r="I59" s="77"/>
      <c r="J59" s="77"/>
      <c r="K59" s="77"/>
      <c r="L59" s="77">
        <f>SUM(M59:S59)</f>
        <v>0</v>
      </c>
      <c r="M59" s="77">
        <f>SUM(N59:T59)</f>
        <v>0</v>
      </c>
    </row>
    <row r="60" spans="1:13" s="72" customFormat="1" ht="17.25" customHeight="1" x14ac:dyDescent="0.2">
      <c r="A60" s="175" t="s">
        <v>67</v>
      </c>
      <c r="B60" s="176"/>
      <c r="C60" s="154">
        <f t="shared" si="13"/>
        <v>52000</v>
      </c>
      <c r="D60" s="74">
        <v>52000</v>
      </c>
      <c r="E60" s="74">
        <f>E61+E70</f>
        <v>0</v>
      </c>
      <c r="F60" s="74">
        <f>F61+F70</f>
        <v>0</v>
      </c>
      <c r="G60" s="74">
        <f>G61+G70</f>
        <v>0</v>
      </c>
      <c r="H60" s="74">
        <f>H61+H70</f>
        <v>0</v>
      </c>
      <c r="I60" s="74">
        <v>0</v>
      </c>
      <c r="J60" s="74">
        <f>J61+J70</f>
        <v>0</v>
      </c>
      <c r="K60" s="74">
        <f>K61+K70</f>
        <v>0</v>
      </c>
      <c r="L60" s="74">
        <v>52000</v>
      </c>
      <c r="M60" s="74">
        <v>52000</v>
      </c>
    </row>
    <row r="61" spans="1:13" s="72" customFormat="1" ht="17.25" customHeight="1" x14ac:dyDescent="0.2">
      <c r="A61" s="173" t="s">
        <v>83</v>
      </c>
      <c r="B61" s="174"/>
      <c r="C61" s="76">
        <f t="shared" si="13"/>
        <v>52000</v>
      </c>
      <c r="D61" s="75">
        <f>D62</f>
        <v>52000</v>
      </c>
      <c r="E61" s="75">
        <f t="shared" ref="E61:K63" si="23">E62</f>
        <v>0</v>
      </c>
      <c r="F61" s="75">
        <f t="shared" si="23"/>
        <v>0</v>
      </c>
      <c r="G61" s="75">
        <f t="shared" si="23"/>
        <v>0</v>
      </c>
      <c r="H61" s="75">
        <f t="shared" si="23"/>
        <v>0</v>
      </c>
      <c r="I61" s="75"/>
      <c r="J61" s="75"/>
      <c r="K61" s="75">
        <f t="shared" si="23"/>
        <v>0</v>
      </c>
      <c r="L61" s="75">
        <v>52000</v>
      </c>
      <c r="M61" s="75">
        <v>52000</v>
      </c>
    </row>
    <row r="62" spans="1:13" s="69" customFormat="1" ht="17.25" customHeight="1" x14ac:dyDescent="0.2">
      <c r="A62" s="103">
        <v>3</v>
      </c>
      <c r="B62" s="83" t="s">
        <v>68</v>
      </c>
      <c r="C62" s="76">
        <f t="shared" si="13"/>
        <v>52000</v>
      </c>
      <c r="D62" s="76">
        <f>D63</f>
        <v>52000</v>
      </c>
      <c r="E62" s="76">
        <f t="shared" si="23"/>
        <v>0</v>
      </c>
      <c r="F62" s="76">
        <f t="shared" si="23"/>
        <v>0</v>
      </c>
      <c r="G62" s="76">
        <f t="shared" si="23"/>
        <v>0</v>
      </c>
      <c r="H62" s="76">
        <f t="shared" si="23"/>
        <v>0</v>
      </c>
      <c r="I62" s="76"/>
      <c r="J62" s="76"/>
      <c r="K62" s="76">
        <f t="shared" si="23"/>
        <v>0</v>
      </c>
      <c r="L62" s="76">
        <v>52000</v>
      </c>
      <c r="M62" s="76">
        <v>52000</v>
      </c>
    </row>
    <row r="63" spans="1:13" s="69" customFormat="1" ht="17.25" customHeight="1" x14ac:dyDescent="0.2">
      <c r="A63" s="103">
        <v>32</v>
      </c>
      <c r="B63" s="83" t="s">
        <v>44</v>
      </c>
      <c r="C63" s="76">
        <f t="shared" si="13"/>
        <v>52000</v>
      </c>
      <c r="D63" s="76">
        <f>D64</f>
        <v>52000</v>
      </c>
      <c r="E63" s="76">
        <f t="shared" si="23"/>
        <v>0</v>
      </c>
      <c r="F63" s="76">
        <f t="shared" si="23"/>
        <v>0</v>
      </c>
      <c r="G63" s="76">
        <f t="shared" si="23"/>
        <v>0</v>
      </c>
      <c r="H63" s="76">
        <f t="shared" si="23"/>
        <v>0</v>
      </c>
      <c r="I63" s="76"/>
      <c r="J63" s="76"/>
      <c r="K63" s="76">
        <f t="shared" si="23"/>
        <v>0</v>
      </c>
      <c r="L63" s="76">
        <v>52000</v>
      </c>
      <c r="M63" s="76">
        <v>52000</v>
      </c>
    </row>
    <row r="64" spans="1:13" s="69" customFormat="1" ht="17.25" customHeight="1" x14ac:dyDescent="0.2">
      <c r="A64" s="103">
        <v>329</v>
      </c>
      <c r="B64" s="83" t="s">
        <v>61</v>
      </c>
      <c r="C64" s="76">
        <f t="shared" si="13"/>
        <v>52000</v>
      </c>
      <c r="D64" s="76">
        <f>SUM(D65:D67)</f>
        <v>52000</v>
      </c>
      <c r="E64" s="76">
        <f t="shared" ref="E64:K64" si="24">SUM(E65:E67)</f>
        <v>0</v>
      </c>
      <c r="F64" s="76">
        <f t="shared" si="24"/>
        <v>0</v>
      </c>
      <c r="G64" s="76">
        <f t="shared" si="24"/>
        <v>0</v>
      </c>
      <c r="H64" s="76">
        <f t="shared" si="24"/>
        <v>0</v>
      </c>
      <c r="I64" s="76"/>
      <c r="J64" s="76"/>
      <c r="K64" s="76">
        <f t="shared" si="24"/>
        <v>0</v>
      </c>
      <c r="L64" s="76">
        <v>52000</v>
      </c>
      <c r="M64" s="76">
        <v>52000</v>
      </c>
    </row>
    <row r="65" spans="1:20" s="69" customFormat="1" ht="17.25" customHeight="1" x14ac:dyDescent="0.2">
      <c r="A65" s="104">
        <v>3291</v>
      </c>
      <c r="B65" s="84" t="s">
        <v>80</v>
      </c>
      <c r="C65" s="77">
        <f t="shared" si="13"/>
        <v>20000</v>
      </c>
      <c r="D65" s="77">
        <v>20000</v>
      </c>
      <c r="E65" s="77"/>
      <c r="F65" s="77"/>
      <c r="G65" s="77"/>
      <c r="H65" s="77"/>
      <c r="I65" s="77"/>
      <c r="J65" s="77"/>
      <c r="K65" s="77"/>
      <c r="L65" s="77">
        <v>20000</v>
      </c>
      <c r="M65" s="77">
        <v>20000</v>
      </c>
    </row>
    <row r="66" spans="1:20" s="69" customFormat="1" ht="17.25" customHeight="1" x14ac:dyDescent="0.2">
      <c r="A66" s="104">
        <v>3293</v>
      </c>
      <c r="B66" s="84" t="s">
        <v>62</v>
      </c>
      <c r="C66" s="77">
        <f t="shared" si="13"/>
        <v>0</v>
      </c>
      <c r="D66" s="77"/>
      <c r="E66" s="77"/>
      <c r="F66" s="77"/>
      <c r="G66" s="77"/>
      <c r="H66" s="77"/>
      <c r="I66" s="77"/>
      <c r="J66" s="77"/>
      <c r="K66" s="77"/>
      <c r="L66" s="77">
        <f>SUM(M66:S66)</f>
        <v>0</v>
      </c>
      <c r="M66" s="77">
        <f>SUM(N66:T66)</f>
        <v>0</v>
      </c>
    </row>
    <row r="67" spans="1:20" s="69" customFormat="1" ht="17.25" customHeight="1" x14ac:dyDescent="0.2">
      <c r="A67" s="132">
        <v>3299</v>
      </c>
      <c r="B67" s="133" t="s">
        <v>70</v>
      </c>
      <c r="C67" s="77">
        <f t="shared" si="13"/>
        <v>32000</v>
      </c>
      <c r="D67" s="77">
        <v>32000</v>
      </c>
      <c r="E67" s="77"/>
      <c r="F67" s="77"/>
      <c r="G67" s="77"/>
      <c r="H67" s="77"/>
      <c r="I67" s="77"/>
      <c r="J67" s="77">
        <v>0</v>
      </c>
      <c r="K67" s="77"/>
      <c r="L67" s="77">
        <v>32000</v>
      </c>
      <c r="M67" s="77">
        <v>32000</v>
      </c>
    </row>
    <row r="68" spans="1:20" s="138" customFormat="1" ht="26.25" customHeight="1" x14ac:dyDescent="0.2">
      <c r="A68" s="181" t="s">
        <v>108</v>
      </c>
      <c r="B68" s="182"/>
      <c r="C68" s="137">
        <v>0</v>
      </c>
      <c r="D68" s="136">
        <v>0</v>
      </c>
      <c r="E68" s="137"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6">
        <v>0</v>
      </c>
      <c r="M68" s="136">
        <v>0</v>
      </c>
    </row>
    <row r="69" spans="1:20" s="69" customFormat="1" ht="26.25" customHeight="1" x14ac:dyDescent="0.2">
      <c r="A69" s="134">
        <v>3723</v>
      </c>
      <c r="B69" s="135" t="s">
        <v>109</v>
      </c>
      <c r="C69" s="77">
        <v>0</v>
      </c>
      <c r="D69" s="77">
        <v>0</v>
      </c>
      <c r="E69" s="77"/>
      <c r="F69" s="77"/>
      <c r="G69" s="77"/>
      <c r="H69" s="77"/>
      <c r="I69" s="77"/>
      <c r="J69" s="77"/>
      <c r="K69" s="77"/>
      <c r="L69" s="77">
        <v>0</v>
      </c>
      <c r="M69" s="77">
        <v>0</v>
      </c>
    </row>
    <row r="70" spans="1:20" s="72" customFormat="1" ht="30" customHeight="1" x14ac:dyDescent="0.2">
      <c r="A70" s="177" t="s">
        <v>113</v>
      </c>
      <c r="B70" s="178"/>
      <c r="C70" s="153">
        <f t="shared" si="13"/>
        <v>117000</v>
      </c>
      <c r="D70" s="75">
        <f>D71</f>
        <v>0</v>
      </c>
      <c r="E70" s="75">
        <f>E71</f>
        <v>0</v>
      </c>
      <c r="F70" s="75">
        <f>F71</f>
        <v>0</v>
      </c>
      <c r="G70" s="75">
        <f>G71</f>
        <v>0</v>
      </c>
      <c r="H70" s="75">
        <f>H71</f>
        <v>0</v>
      </c>
      <c r="I70" s="75">
        <v>117000</v>
      </c>
      <c r="J70" s="75">
        <f>J71</f>
        <v>0</v>
      </c>
      <c r="K70" s="75">
        <f>K71</f>
        <v>0</v>
      </c>
      <c r="L70" s="75">
        <v>117000</v>
      </c>
      <c r="M70" s="75">
        <v>117000</v>
      </c>
    </row>
    <row r="71" spans="1:20" s="69" customFormat="1" ht="17.25" customHeight="1" x14ac:dyDescent="0.2">
      <c r="A71" s="103">
        <v>3</v>
      </c>
      <c r="B71" s="83" t="s">
        <v>68</v>
      </c>
      <c r="C71" s="76">
        <f t="shared" si="13"/>
        <v>117000</v>
      </c>
      <c r="D71" s="76">
        <f>D72+D78</f>
        <v>0</v>
      </c>
      <c r="E71" s="76">
        <f t="shared" ref="E71:K71" si="25">E72+E78</f>
        <v>0</v>
      </c>
      <c r="F71" s="76">
        <f t="shared" si="25"/>
        <v>0</v>
      </c>
      <c r="G71" s="76">
        <f t="shared" si="25"/>
        <v>0</v>
      </c>
      <c r="H71" s="76">
        <f t="shared" si="25"/>
        <v>0</v>
      </c>
      <c r="I71" s="76">
        <f>SUM(I79+I82+I84+I86)</f>
        <v>117000</v>
      </c>
      <c r="J71" s="76">
        <f t="shared" si="25"/>
        <v>0</v>
      </c>
      <c r="K71" s="76">
        <f t="shared" si="25"/>
        <v>0</v>
      </c>
      <c r="L71" s="76">
        <v>117000</v>
      </c>
      <c r="M71" s="76">
        <v>117000</v>
      </c>
    </row>
    <row r="72" spans="1:20" s="72" customFormat="1" ht="17.25" customHeight="1" x14ac:dyDescent="0.2">
      <c r="A72" s="103">
        <v>31</v>
      </c>
      <c r="B72" s="83" t="s">
        <v>36</v>
      </c>
      <c r="C72" s="77">
        <f t="shared" si="13"/>
        <v>0</v>
      </c>
      <c r="D72" s="76">
        <f>D73+D75</f>
        <v>0</v>
      </c>
      <c r="E72" s="76">
        <f>E73+E75</f>
        <v>0</v>
      </c>
      <c r="F72" s="76">
        <f>F73+F75</f>
        <v>0</v>
      </c>
      <c r="G72" s="76">
        <f>G73+G75</f>
        <v>0</v>
      </c>
      <c r="H72" s="76">
        <f>H73+H75</f>
        <v>0</v>
      </c>
      <c r="I72" s="76"/>
      <c r="J72" s="76">
        <f>J73+J75</f>
        <v>0</v>
      </c>
      <c r="K72" s="76">
        <f>K73+K75</f>
        <v>0</v>
      </c>
      <c r="L72" s="76">
        <f t="shared" ref="L72:M77" si="26">SUM(M72:S72)</f>
        <v>0</v>
      </c>
      <c r="M72" s="76">
        <f t="shared" si="26"/>
        <v>0</v>
      </c>
      <c r="T72" s="152"/>
    </row>
    <row r="73" spans="1:20" s="69" customFormat="1" ht="17.25" customHeight="1" x14ac:dyDescent="0.2">
      <c r="A73" s="103">
        <v>311</v>
      </c>
      <c r="B73" s="83" t="s">
        <v>37</v>
      </c>
      <c r="C73" s="77">
        <f t="shared" si="13"/>
        <v>0</v>
      </c>
      <c r="D73" s="76">
        <f>D74</f>
        <v>0</v>
      </c>
      <c r="E73" s="76">
        <f t="shared" ref="E73:K73" si="27">E74</f>
        <v>0</v>
      </c>
      <c r="F73" s="76">
        <f t="shared" si="27"/>
        <v>0</v>
      </c>
      <c r="G73" s="76">
        <f t="shared" si="27"/>
        <v>0</v>
      </c>
      <c r="H73" s="76">
        <f t="shared" si="27"/>
        <v>0</v>
      </c>
      <c r="I73" s="76"/>
      <c r="J73" s="76">
        <f t="shared" si="27"/>
        <v>0</v>
      </c>
      <c r="K73" s="76">
        <f t="shared" si="27"/>
        <v>0</v>
      </c>
      <c r="L73" s="76">
        <f t="shared" si="26"/>
        <v>0</v>
      </c>
      <c r="M73" s="76">
        <f t="shared" si="26"/>
        <v>0</v>
      </c>
    </row>
    <row r="74" spans="1:20" s="69" customFormat="1" ht="17.25" customHeight="1" x14ac:dyDescent="0.2">
      <c r="A74" s="104">
        <v>3111</v>
      </c>
      <c r="B74" s="84" t="s">
        <v>38</v>
      </c>
      <c r="C74" s="77">
        <f t="shared" si="13"/>
        <v>0</v>
      </c>
      <c r="D74" s="77"/>
      <c r="E74" s="77"/>
      <c r="F74" s="77"/>
      <c r="G74" s="77"/>
      <c r="H74" s="77"/>
      <c r="I74" s="77"/>
      <c r="J74" s="77"/>
      <c r="K74" s="77"/>
      <c r="L74" s="77">
        <f t="shared" si="26"/>
        <v>0</v>
      </c>
      <c r="M74" s="77">
        <f t="shared" si="26"/>
        <v>0</v>
      </c>
    </row>
    <row r="75" spans="1:20" s="72" customFormat="1" ht="17.25" customHeight="1" x14ac:dyDescent="0.2">
      <c r="A75" s="103">
        <v>313</v>
      </c>
      <c r="B75" s="83" t="s">
        <v>40</v>
      </c>
      <c r="C75" s="77">
        <f t="shared" si="13"/>
        <v>0</v>
      </c>
      <c r="D75" s="76">
        <f>D76+D77</f>
        <v>0</v>
      </c>
      <c r="E75" s="76">
        <f t="shared" ref="E75:K75" si="28">E76+E77</f>
        <v>0</v>
      </c>
      <c r="F75" s="76">
        <f t="shared" si="28"/>
        <v>0</v>
      </c>
      <c r="G75" s="76">
        <f t="shared" si="28"/>
        <v>0</v>
      </c>
      <c r="H75" s="76">
        <f t="shared" si="28"/>
        <v>0</v>
      </c>
      <c r="I75" s="76"/>
      <c r="J75" s="76">
        <f t="shared" si="28"/>
        <v>0</v>
      </c>
      <c r="K75" s="76">
        <f t="shared" si="28"/>
        <v>0</v>
      </c>
      <c r="L75" s="76">
        <f t="shared" si="26"/>
        <v>0</v>
      </c>
      <c r="M75" s="76">
        <f t="shared" si="26"/>
        <v>0</v>
      </c>
    </row>
    <row r="76" spans="1:20" s="69" customFormat="1" ht="17.25" customHeight="1" x14ac:dyDescent="0.2">
      <c r="A76" s="104">
        <v>3132</v>
      </c>
      <c r="B76" s="84" t="s">
        <v>41</v>
      </c>
      <c r="C76" s="77">
        <f t="shared" si="13"/>
        <v>0</v>
      </c>
      <c r="D76" s="77"/>
      <c r="E76" s="77"/>
      <c r="F76" s="77"/>
      <c r="G76" s="77"/>
      <c r="H76" s="77"/>
      <c r="I76" s="77"/>
      <c r="J76" s="77"/>
      <c r="K76" s="77"/>
      <c r="L76" s="77">
        <f t="shared" si="26"/>
        <v>0</v>
      </c>
      <c r="M76" s="77">
        <f t="shared" si="26"/>
        <v>0</v>
      </c>
    </row>
    <row r="77" spans="1:20" s="69" customFormat="1" ht="17.25" customHeight="1" x14ac:dyDescent="0.2">
      <c r="A77" s="104">
        <v>3133</v>
      </c>
      <c r="B77" s="84" t="s">
        <v>42</v>
      </c>
      <c r="C77" s="77">
        <f t="shared" si="13"/>
        <v>0</v>
      </c>
      <c r="D77" s="77"/>
      <c r="E77" s="77"/>
      <c r="F77" s="77"/>
      <c r="G77" s="77"/>
      <c r="H77" s="77"/>
      <c r="I77" s="77"/>
      <c r="J77" s="77"/>
      <c r="K77" s="77"/>
      <c r="L77" s="77">
        <f t="shared" si="26"/>
        <v>0</v>
      </c>
      <c r="M77" s="77">
        <f t="shared" si="26"/>
        <v>0</v>
      </c>
    </row>
    <row r="78" spans="1:20" s="69" customFormat="1" ht="17.25" customHeight="1" x14ac:dyDescent="0.2">
      <c r="A78" s="103">
        <v>32</v>
      </c>
      <c r="B78" s="83" t="s">
        <v>69</v>
      </c>
      <c r="C78" s="76">
        <f t="shared" si="13"/>
        <v>117000</v>
      </c>
      <c r="D78" s="76">
        <v>0</v>
      </c>
      <c r="E78" s="76">
        <f t="shared" ref="E78:K78" si="29">E79</f>
        <v>0</v>
      </c>
      <c r="F78" s="76">
        <f t="shared" si="29"/>
        <v>0</v>
      </c>
      <c r="G78" s="76">
        <f t="shared" si="29"/>
        <v>0</v>
      </c>
      <c r="H78" s="76">
        <f t="shared" si="29"/>
        <v>0</v>
      </c>
      <c r="I78" s="76">
        <f>SUM(I79+I82+I84+I86)</f>
        <v>117000</v>
      </c>
      <c r="J78" s="76">
        <f t="shared" si="29"/>
        <v>0</v>
      </c>
      <c r="K78" s="76">
        <f t="shared" si="29"/>
        <v>0</v>
      </c>
      <c r="L78" s="76">
        <v>117000</v>
      </c>
      <c r="M78" s="76">
        <v>117000</v>
      </c>
    </row>
    <row r="79" spans="1:20" s="69" customFormat="1" ht="17.25" customHeight="1" x14ac:dyDescent="0.2">
      <c r="A79" s="103">
        <v>321</v>
      </c>
      <c r="B79" s="83" t="s">
        <v>45</v>
      </c>
      <c r="C79" s="76">
        <f t="shared" si="13"/>
        <v>80000</v>
      </c>
      <c r="D79" s="76">
        <v>0</v>
      </c>
      <c r="E79" s="76">
        <f t="shared" ref="E79:K79" si="30">SUM(E81:E81)</f>
        <v>0</v>
      </c>
      <c r="F79" s="76">
        <f t="shared" si="30"/>
        <v>0</v>
      </c>
      <c r="G79" s="76">
        <f t="shared" si="30"/>
        <v>0</v>
      </c>
      <c r="H79" s="76">
        <f t="shared" si="30"/>
        <v>0</v>
      </c>
      <c r="I79" s="76">
        <f>SUM(I80:I81)</f>
        <v>80000</v>
      </c>
      <c r="J79" s="76">
        <f t="shared" si="30"/>
        <v>0</v>
      </c>
      <c r="K79" s="76">
        <f t="shared" si="30"/>
        <v>0</v>
      </c>
      <c r="L79" s="76">
        <v>80000</v>
      </c>
      <c r="M79" s="76">
        <v>80000</v>
      </c>
    </row>
    <row r="80" spans="1:20" s="69" customFormat="1" ht="17.25" customHeight="1" x14ac:dyDescent="0.2">
      <c r="A80" s="104">
        <v>3211</v>
      </c>
      <c r="B80" s="84" t="s">
        <v>46</v>
      </c>
      <c r="C80" s="77">
        <f t="shared" si="13"/>
        <v>80000</v>
      </c>
      <c r="D80" s="76">
        <v>0</v>
      </c>
      <c r="E80" s="76"/>
      <c r="F80" s="76"/>
      <c r="G80" s="76"/>
      <c r="H80" s="76"/>
      <c r="I80" s="77">
        <v>80000</v>
      </c>
      <c r="J80" s="76"/>
      <c r="K80" s="76"/>
      <c r="L80" s="77">
        <v>80000</v>
      </c>
      <c r="M80" s="77">
        <v>80000</v>
      </c>
    </row>
    <row r="81" spans="1:13" s="69" customFormat="1" ht="17.25" customHeight="1" x14ac:dyDescent="0.2">
      <c r="A81" s="104">
        <v>3213</v>
      </c>
      <c r="B81" s="84" t="s">
        <v>48</v>
      </c>
      <c r="C81" s="77">
        <f t="shared" si="13"/>
        <v>0</v>
      </c>
      <c r="D81" s="77">
        <v>0</v>
      </c>
      <c r="E81" s="77"/>
      <c r="F81" s="77"/>
      <c r="G81" s="77"/>
      <c r="H81" s="77"/>
      <c r="I81" s="77">
        <v>0</v>
      </c>
      <c r="J81" s="77"/>
      <c r="K81" s="77"/>
      <c r="L81" s="77">
        <v>0</v>
      </c>
      <c r="M81" s="77">
        <v>0</v>
      </c>
    </row>
    <row r="82" spans="1:13" s="69" customFormat="1" ht="17.25" customHeight="1" x14ac:dyDescent="0.2">
      <c r="A82" s="103">
        <v>322</v>
      </c>
      <c r="B82" s="83" t="s">
        <v>50</v>
      </c>
      <c r="C82" s="76">
        <f t="shared" si="13"/>
        <v>8000</v>
      </c>
      <c r="D82" s="77"/>
      <c r="E82" s="77"/>
      <c r="F82" s="77"/>
      <c r="G82" s="77"/>
      <c r="H82" s="77"/>
      <c r="I82" s="76">
        <v>8000</v>
      </c>
      <c r="J82" s="77"/>
      <c r="K82" s="77"/>
      <c r="L82" s="77">
        <v>8000</v>
      </c>
      <c r="M82" s="77">
        <v>8000</v>
      </c>
    </row>
    <row r="83" spans="1:13" s="69" customFormat="1" ht="17.25" customHeight="1" x14ac:dyDescent="0.2">
      <c r="A83" s="104">
        <v>3221</v>
      </c>
      <c r="B83" s="84" t="s">
        <v>130</v>
      </c>
      <c r="C83" s="77">
        <f t="shared" si="13"/>
        <v>8000</v>
      </c>
      <c r="D83" s="77"/>
      <c r="E83" s="77"/>
      <c r="F83" s="77"/>
      <c r="G83" s="77"/>
      <c r="H83" s="77"/>
      <c r="I83" s="77">
        <v>8000</v>
      </c>
      <c r="J83" s="77"/>
      <c r="K83" s="77"/>
      <c r="L83" s="77">
        <v>8000</v>
      </c>
      <c r="M83" s="77">
        <v>8000</v>
      </c>
    </row>
    <row r="84" spans="1:13" s="69" customFormat="1" ht="17.25" customHeight="1" x14ac:dyDescent="0.2">
      <c r="A84" s="103">
        <v>323</v>
      </c>
      <c r="B84" s="83" t="s">
        <v>54</v>
      </c>
      <c r="C84" s="76">
        <f t="shared" si="13"/>
        <v>10000</v>
      </c>
      <c r="D84" s="77"/>
      <c r="E84" s="77"/>
      <c r="F84" s="77"/>
      <c r="G84" s="77"/>
      <c r="H84" s="77"/>
      <c r="I84" s="76">
        <v>10000</v>
      </c>
      <c r="J84" s="77"/>
      <c r="K84" s="77"/>
      <c r="L84" s="77">
        <v>10000</v>
      </c>
      <c r="M84" s="77">
        <v>10000</v>
      </c>
    </row>
    <row r="85" spans="1:13" s="69" customFormat="1" ht="17.25" customHeight="1" x14ac:dyDescent="0.2">
      <c r="A85" s="104">
        <v>3231</v>
      </c>
      <c r="B85" s="84" t="s">
        <v>131</v>
      </c>
      <c r="C85" s="77">
        <f t="shared" si="13"/>
        <v>10000</v>
      </c>
      <c r="D85" s="77"/>
      <c r="E85" s="77"/>
      <c r="F85" s="77"/>
      <c r="G85" s="77"/>
      <c r="H85" s="77"/>
      <c r="I85" s="77">
        <v>10000</v>
      </c>
      <c r="J85" s="77"/>
      <c r="K85" s="77"/>
      <c r="L85" s="77">
        <v>10000</v>
      </c>
      <c r="M85" s="77">
        <v>10000</v>
      </c>
    </row>
    <row r="86" spans="1:13" s="69" customFormat="1" ht="17.25" customHeight="1" x14ac:dyDescent="0.2">
      <c r="A86" s="103">
        <v>329</v>
      </c>
      <c r="B86" s="83" t="s">
        <v>61</v>
      </c>
      <c r="C86" s="76">
        <f t="shared" si="13"/>
        <v>19000</v>
      </c>
      <c r="D86" s="77"/>
      <c r="E86" s="77"/>
      <c r="F86" s="77"/>
      <c r="G86" s="77"/>
      <c r="H86" s="77"/>
      <c r="I86" s="76">
        <f>SUM(I87:I88)</f>
        <v>19000</v>
      </c>
      <c r="J86" s="77"/>
      <c r="K86" s="77"/>
      <c r="L86" s="76">
        <v>19000</v>
      </c>
      <c r="M86" s="76">
        <v>19000</v>
      </c>
    </row>
    <row r="87" spans="1:13" s="69" customFormat="1" ht="17.25" customHeight="1" x14ac:dyDescent="0.2">
      <c r="A87" s="104">
        <v>3292</v>
      </c>
      <c r="B87" s="84" t="s">
        <v>93</v>
      </c>
      <c r="C87" s="77">
        <f t="shared" si="13"/>
        <v>6000</v>
      </c>
      <c r="D87" s="77"/>
      <c r="E87" s="77"/>
      <c r="F87" s="77"/>
      <c r="G87" s="77"/>
      <c r="H87" s="77"/>
      <c r="I87" s="77">
        <v>6000</v>
      </c>
      <c r="J87" s="77"/>
      <c r="K87" s="77"/>
      <c r="L87" s="77">
        <v>6000</v>
      </c>
      <c r="M87" s="77">
        <v>6000</v>
      </c>
    </row>
    <row r="88" spans="1:13" s="69" customFormat="1" ht="17.25" customHeight="1" x14ac:dyDescent="0.2">
      <c r="A88" s="104">
        <v>3293</v>
      </c>
      <c r="B88" s="84" t="s">
        <v>62</v>
      </c>
      <c r="C88" s="77">
        <f t="shared" si="13"/>
        <v>13000</v>
      </c>
      <c r="D88" s="77"/>
      <c r="E88" s="77"/>
      <c r="F88" s="77"/>
      <c r="G88" s="77"/>
      <c r="H88" s="77"/>
      <c r="I88" s="77">
        <v>13000</v>
      </c>
      <c r="J88" s="77"/>
      <c r="K88" s="77"/>
      <c r="L88" s="77">
        <v>13000</v>
      </c>
      <c r="M88" s="77">
        <v>13000</v>
      </c>
    </row>
    <row r="89" spans="1:13" s="69" customFormat="1" ht="17.25" customHeight="1" x14ac:dyDescent="0.2">
      <c r="A89" s="186" t="s">
        <v>71</v>
      </c>
      <c r="B89" s="187"/>
      <c r="C89" s="154">
        <f t="shared" si="13"/>
        <v>160000</v>
      </c>
      <c r="D89" s="74">
        <f>D90+D94+D98</f>
        <v>0</v>
      </c>
      <c r="E89" s="74">
        <f t="shared" ref="E89:K89" si="31">E90+E94+E98</f>
        <v>160000</v>
      </c>
      <c r="F89" s="74">
        <f t="shared" si="31"/>
        <v>0</v>
      </c>
      <c r="G89" s="74">
        <f t="shared" si="31"/>
        <v>0</v>
      </c>
      <c r="H89" s="74">
        <f t="shared" si="31"/>
        <v>0</v>
      </c>
      <c r="I89" s="74"/>
      <c r="J89" s="74">
        <f t="shared" si="31"/>
        <v>0</v>
      </c>
      <c r="K89" s="74">
        <f t="shared" si="31"/>
        <v>0</v>
      </c>
      <c r="L89" s="74">
        <v>160000</v>
      </c>
      <c r="M89" s="74">
        <v>160000</v>
      </c>
    </row>
    <row r="90" spans="1:13" s="69" customFormat="1" ht="17.25" customHeight="1" x14ac:dyDescent="0.2">
      <c r="A90" s="173" t="s">
        <v>72</v>
      </c>
      <c r="B90" s="174"/>
      <c r="C90" s="76">
        <f t="shared" ref="C90:C102" si="32">SUM(D90:K90)</f>
        <v>150000</v>
      </c>
      <c r="D90" s="75">
        <f>D91</f>
        <v>0</v>
      </c>
      <c r="E90" s="75">
        <f t="shared" ref="E90:K92" si="33">E91</f>
        <v>150000</v>
      </c>
      <c r="F90" s="75">
        <f t="shared" si="33"/>
        <v>0</v>
      </c>
      <c r="G90" s="75">
        <f t="shared" si="33"/>
        <v>0</v>
      </c>
      <c r="H90" s="75">
        <f t="shared" si="33"/>
        <v>0</v>
      </c>
      <c r="I90" s="75"/>
      <c r="J90" s="75">
        <f t="shared" si="33"/>
        <v>0</v>
      </c>
      <c r="K90" s="75">
        <f t="shared" si="33"/>
        <v>0</v>
      </c>
      <c r="L90" s="75">
        <v>150000</v>
      </c>
      <c r="M90" s="75">
        <v>150000</v>
      </c>
    </row>
    <row r="91" spans="1:13" s="72" customFormat="1" ht="17.25" customHeight="1" x14ac:dyDescent="0.2">
      <c r="A91" s="103">
        <v>42</v>
      </c>
      <c r="B91" s="83" t="s">
        <v>73</v>
      </c>
      <c r="C91" s="76">
        <f t="shared" si="32"/>
        <v>150000</v>
      </c>
      <c r="D91" s="76">
        <f>D92</f>
        <v>0</v>
      </c>
      <c r="E91" s="76">
        <f t="shared" si="33"/>
        <v>150000</v>
      </c>
      <c r="F91" s="76">
        <f t="shared" si="33"/>
        <v>0</v>
      </c>
      <c r="G91" s="76">
        <f t="shared" si="33"/>
        <v>0</v>
      </c>
      <c r="H91" s="76">
        <f t="shared" si="33"/>
        <v>0</v>
      </c>
      <c r="I91" s="76"/>
      <c r="J91" s="76">
        <f t="shared" si="33"/>
        <v>0</v>
      </c>
      <c r="K91" s="76">
        <f t="shared" si="33"/>
        <v>0</v>
      </c>
      <c r="L91" s="76">
        <v>150000</v>
      </c>
      <c r="M91" s="156">
        <v>150000</v>
      </c>
    </row>
    <row r="92" spans="1:13" s="72" customFormat="1" ht="17.25" customHeight="1" x14ac:dyDescent="0.2">
      <c r="A92" s="103">
        <v>422</v>
      </c>
      <c r="B92" s="83" t="s">
        <v>74</v>
      </c>
      <c r="C92" s="76">
        <f t="shared" si="32"/>
        <v>150000</v>
      </c>
      <c r="D92" s="76">
        <f>D93</f>
        <v>0</v>
      </c>
      <c r="E92" s="76">
        <f t="shared" si="33"/>
        <v>150000</v>
      </c>
      <c r="F92" s="76">
        <f t="shared" si="33"/>
        <v>0</v>
      </c>
      <c r="G92" s="76">
        <f t="shared" si="33"/>
        <v>0</v>
      </c>
      <c r="H92" s="76">
        <f t="shared" si="33"/>
        <v>0</v>
      </c>
      <c r="I92" s="76"/>
      <c r="J92" s="76">
        <f t="shared" si="33"/>
        <v>0</v>
      </c>
      <c r="K92" s="76">
        <f t="shared" si="33"/>
        <v>0</v>
      </c>
      <c r="L92" s="76">
        <v>150000</v>
      </c>
      <c r="M92" s="156">
        <v>150000</v>
      </c>
    </row>
    <row r="93" spans="1:13" s="72" customFormat="1" ht="17.25" customHeight="1" x14ac:dyDescent="0.2">
      <c r="A93" s="104">
        <v>4221</v>
      </c>
      <c r="B93" s="83" t="s">
        <v>103</v>
      </c>
      <c r="C93" s="77">
        <f t="shared" si="32"/>
        <v>150000</v>
      </c>
      <c r="D93" s="77"/>
      <c r="E93" s="77">
        <v>150000</v>
      </c>
      <c r="F93" s="77"/>
      <c r="G93" s="77"/>
      <c r="H93" s="77"/>
      <c r="I93" s="77"/>
      <c r="J93" s="77"/>
      <c r="K93" s="77"/>
      <c r="L93" s="76">
        <v>150000</v>
      </c>
      <c r="M93" s="156">
        <v>150000</v>
      </c>
    </row>
    <row r="94" spans="1:13" s="72" customFormat="1" ht="17.25" customHeight="1" x14ac:dyDescent="0.2">
      <c r="A94" s="106" t="s">
        <v>89</v>
      </c>
      <c r="B94" s="87"/>
      <c r="C94" s="153">
        <f t="shared" si="32"/>
        <v>0</v>
      </c>
      <c r="D94" s="75">
        <f>D95</f>
        <v>0</v>
      </c>
      <c r="E94" s="75">
        <f t="shared" ref="E94:K96" si="34">E95</f>
        <v>0</v>
      </c>
      <c r="F94" s="75">
        <f t="shared" si="34"/>
        <v>0</v>
      </c>
      <c r="G94" s="75">
        <f t="shared" si="34"/>
        <v>0</v>
      </c>
      <c r="H94" s="75">
        <f t="shared" si="34"/>
        <v>0</v>
      </c>
      <c r="I94" s="75"/>
      <c r="J94" s="75">
        <f t="shared" si="34"/>
        <v>0</v>
      </c>
      <c r="K94" s="75">
        <f t="shared" si="34"/>
        <v>0</v>
      </c>
      <c r="L94" s="75">
        <v>0</v>
      </c>
      <c r="M94" s="75">
        <f>SUM(N94:T94)</f>
        <v>0</v>
      </c>
    </row>
    <row r="95" spans="1:13" s="72" customFormat="1" ht="17.25" customHeight="1" x14ac:dyDescent="0.2">
      <c r="A95" s="103">
        <v>45</v>
      </c>
      <c r="B95" s="83" t="s">
        <v>75</v>
      </c>
      <c r="C95" s="77">
        <f t="shared" si="32"/>
        <v>0</v>
      </c>
      <c r="D95" s="76">
        <v>0</v>
      </c>
      <c r="E95" s="76">
        <f t="shared" si="34"/>
        <v>0</v>
      </c>
      <c r="F95" s="76">
        <f t="shared" si="34"/>
        <v>0</v>
      </c>
      <c r="G95" s="76">
        <f t="shared" si="34"/>
        <v>0</v>
      </c>
      <c r="H95" s="76">
        <f t="shared" si="34"/>
        <v>0</v>
      </c>
      <c r="I95" s="76"/>
      <c r="J95" s="76">
        <f t="shared" si="34"/>
        <v>0</v>
      </c>
      <c r="K95" s="76">
        <f t="shared" si="34"/>
        <v>0</v>
      </c>
      <c r="L95" s="76">
        <v>0</v>
      </c>
      <c r="M95" s="76">
        <v>0</v>
      </c>
    </row>
    <row r="96" spans="1:13" s="72" customFormat="1" ht="17.25" customHeight="1" x14ac:dyDescent="0.2">
      <c r="A96" s="103">
        <v>451</v>
      </c>
      <c r="B96" s="83" t="s">
        <v>74</v>
      </c>
      <c r="C96" s="77">
        <f t="shared" si="32"/>
        <v>0</v>
      </c>
      <c r="D96" s="76">
        <v>0</v>
      </c>
      <c r="E96" s="76">
        <f t="shared" si="34"/>
        <v>0</v>
      </c>
      <c r="F96" s="76">
        <f t="shared" si="34"/>
        <v>0</v>
      </c>
      <c r="G96" s="76">
        <f t="shared" si="34"/>
        <v>0</v>
      </c>
      <c r="H96" s="76">
        <f t="shared" si="34"/>
        <v>0</v>
      </c>
      <c r="I96" s="76"/>
      <c r="J96" s="76">
        <f t="shared" si="34"/>
        <v>0</v>
      </c>
      <c r="K96" s="76">
        <f t="shared" si="34"/>
        <v>0</v>
      </c>
      <c r="L96" s="76">
        <v>0</v>
      </c>
      <c r="M96" s="76">
        <v>0</v>
      </c>
    </row>
    <row r="97" spans="1:13" s="69" customFormat="1" ht="17.25" customHeight="1" x14ac:dyDescent="0.2">
      <c r="A97" s="104">
        <v>4511</v>
      </c>
      <c r="B97" s="84" t="s">
        <v>74</v>
      </c>
      <c r="C97" s="77">
        <f t="shared" si="32"/>
        <v>0</v>
      </c>
      <c r="D97" s="77">
        <v>0</v>
      </c>
      <c r="E97" s="77"/>
      <c r="F97" s="77"/>
      <c r="G97" s="77"/>
      <c r="H97" s="77"/>
      <c r="I97" s="77"/>
      <c r="J97" s="77"/>
      <c r="K97" s="77"/>
      <c r="L97" s="77">
        <v>0</v>
      </c>
      <c r="M97" s="77">
        <v>0</v>
      </c>
    </row>
    <row r="98" spans="1:13" s="72" customFormat="1" ht="17.25" customHeight="1" x14ac:dyDescent="0.2">
      <c r="A98" s="173" t="s">
        <v>76</v>
      </c>
      <c r="B98" s="174"/>
      <c r="C98" s="75">
        <f t="shared" si="32"/>
        <v>10000</v>
      </c>
      <c r="D98" s="75">
        <f>D99</f>
        <v>0</v>
      </c>
      <c r="E98" s="75">
        <v>10000</v>
      </c>
      <c r="F98" s="75">
        <f t="shared" ref="F98:K101" si="35">F99</f>
        <v>0</v>
      </c>
      <c r="G98" s="75">
        <f t="shared" si="35"/>
        <v>0</v>
      </c>
      <c r="H98" s="75">
        <f t="shared" si="35"/>
        <v>0</v>
      </c>
      <c r="I98" s="75"/>
      <c r="J98" s="75">
        <f t="shared" si="35"/>
        <v>0</v>
      </c>
      <c r="K98" s="75">
        <f t="shared" si="35"/>
        <v>0</v>
      </c>
      <c r="L98" s="75">
        <v>10000</v>
      </c>
      <c r="M98" s="75">
        <v>10000</v>
      </c>
    </row>
    <row r="99" spans="1:13" s="72" customFormat="1" ht="17.25" customHeight="1" x14ac:dyDescent="0.2">
      <c r="A99" s="103">
        <v>4</v>
      </c>
      <c r="B99" s="83" t="s">
        <v>77</v>
      </c>
      <c r="C99" s="76">
        <f t="shared" si="32"/>
        <v>10000</v>
      </c>
      <c r="D99" s="76">
        <f>D100</f>
        <v>0</v>
      </c>
      <c r="E99" s="76">
        <v>10000</v>
      </c>
      <c r="F99" s="76">
        <f t="shared" si="35"/>
        <v>0</v>
      </c>
      <c r="G99" s="76">
        <f t="shared" si="35"/>
        <v>0</v>
      </c>
      <c r="H99" s="76">
        <f t="shared" si="35"/>
        <v>0</v>
      </c>
      <c r="I99" s="76"/>
      <c r="J99" s="76">
        <f t="shared" si="35"/>
        <v>0</v>
      </c>
      <c r="K99" s="76">
        <f t="shared" si="35"/>
        <v>0</v>
      </c>
      <c r="L99" s="76">
        <v>10000</v>
      </c>
      <c r="M99" s="76">
        <v>10000</v>
      </c>
    </row>
    <row r="100" spans="1:13" s="72" customFormat="1" ht="17.25" customHeight="1" x14ac:dyDescent="0.2">
      <c r="A100" s="103">
        <v>42</v>
      </c>
      <c r="B100" s="83" t="s">
        <v>73</v>
      </c>
      <c r="C100" s="76">
        <f t="shared" si="32"/>
        <v>10000</v>
      </c>
      <c r="D100" s="76">
        <f>D101</f>
        <v>0</v>
      </c>
      <c r="E100" s="76">
        <v>10000</v>
      </c>
      <c r="F100" s="76">
        <f t="shared" si="35"/>
        <v>0</v>
      </c>
      <c r="G100" s="76">
        <f t="shared" si="35"/>
        <v>0</v>
      </c>
      <c r="H100" s="76">
        <f t="shared" si="35"/>
        <v>0</v>
      </c>
      <c r="I100" s="76"/>
      <c r="J100" s="76">
        <f t="shared" si="35"/>
        <v>0</v>
      </c>
      <c r="K100" s="76">
        <f t="shared" si="35"/>
        <v>0</v>
      </c>
      <c r="L100" s="76">
        <v>10000</v>
      </c>
      <c r="M100" s="76">
        <v>10000</v>
      </c>
    </row>
    <row r="101" spans="1:13" s="72" customFormat="1" ht="17.25" customHeight="1" x14ac:dyDescent="0.2">
      <c r="A101" s="103">
        <v>424</v>
      </c>
      <c r="B101" s="83" t="s">
        <v>78</v>
      </c>
      <c r="C101" s="76">
        <f t="shared" si="32"/>
        <v>10000</v>
      </c>
      <c r="D101" s="76">
        <f>D102</f>
        <v>0</v>
      </c>
      <c r="E101" s="76">
        <v>10000</v>
      </c>
      <c r="F101" s="76">
        <f t="shared" si="35"/>
        <v>0</v>
      </c>
      <c r="G101" s="76">
        <f t="shared" si="35"/>
        <v>0</v>
      </c>
      <c r="H101" s="76">
        <f t="shared" si="35"/>
        <v>0</v>
      </c>
      <c r="I101" s="76"/>
      <c r="J101" s="76">
        <f t="shared" si="35"/>
        <v>0</v>
      </c>
      <c r="K101" s="76">
        <f t="shared" si="35"/>
        <v>0</v>
      </c>
      <c r="L101" s="76">
        <v>10000</v>
      </c>
      <c r="M101" s="76">
        <v>10000</v>
      </c>
    </row>
    <row r="102" spans="1:13" s="69" customFormat="1" ht="17.25" customHeight="1" x14ac:dyDescent="0.2">
      <c r="A102" s="107">
        <v>4241</v>
      </c>
      <c r="B102" s="108" t="s">
        <v>78</v>
      </c>
      <c r="C102" s="77">
        <f t="shared" si="32"/>
        <v>10000</v>
      </c>
      <c r="D102" s="109"/>
      <c r="E102" s="109">
        <v>10000</v>
      </c>
      <c r="F102" s="109"/>
      <c r="G102" s="109"/>
      <c r="H102" s="109"/>
      <c r="I102" s="109"/>
      <c r="J102" s="109"/>
      <c r="K102" s="109"/>
      <c r="L102" s="109">
        <v>10000</v>
      </c>
      <c r="M102" s="109">
        <v>10000</v>
      </c>
    </row>
    <row r="103" spans="1:13" s="60" customFormat="1" ht="12.75" customHeight="1" x14ac:dyDescent="0.2">
      <c r="A103" s="94"/>
      <c r="B103" s="88"/>
      <c r="C103" s="62"/>
      <c r="D103" s="61"/>
      <c r="E103" s="61"/>
      <c r="F103" s="61"/>
      <c r="G103" s="61"/>
      <c r="H103" s="61"/>
      <c r="I103" s="61"/>
      <c r="J103" s="61"/>
      <c r="K103" s="62"/>
      <c r="L103" s="62"/>
      <c r="M103" s="62"/>
    </row>
    <row r="104" spans="1:13" s="60" customFormat="1" ht="12.75" customHeight="1" x14ac:dyDescent="0.2">
      <c r="A104" s="94"/>
      <c r="B104" s="89"/>
      <c r="C104" s="62"/>
      <c r="D104" s="61"/>
      <c r="E104" s="61"/>
      <c r="F104" s="61"/>
      <c r="G104" s="61"/>
      <c r="H104" s="62"/>
      <c r="I104" s="62"/>
      <c r="J104" s="62"/>
      <c r="K104" s="61"/>
      <c r="L104" s="61"/>
      <c r="M104" s="62"/>
    </row>
    <row r="105" spans="1:13" s="60" customFormat="1" x14ac:dyDescent="0.2">
      <c r="A105" s="168" t="s">
        <v>132</v>
      </c>
      <c r="B105" s="1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</row>
    <row r="106" spans="1:13" s="60" customFormat="1" x14ac:dyDescent="0.2">
      <c r="A106" s="95"/>
      <c r="B106" s="8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1:13" s="60" customFormat="1" x14ac:dyDescent="0.2">
      <c r="A107" s="95"/>
      <c r="B107" s="89"/>
      <c r="C107" s="62"/>
      <c r="D107" s="62"/>
      <c r="E107" s="62"/>
      <c r="F107" s="62"/>
      <c r="G107" s="62"/>
      <c r="H107" s="62"/>
      <c r="I107" s="62"/>
      <c r="J107" s="62"/>
      <c r="K107" s="62" t="s">
        <v>106</v>
      </c>
      <c r="L107" s="62"/>
      <c r="M107" s="62"/>
    </row>
    <row r="108" spans="1:13" s="60" customFormat="1" x14ac:dyDescent="0.2">
      <c r="A108" s="95"/>
      <c r="B108" s="8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</row>
    <row r="109" spans="1:13" s="60" customFormat="1" x14ac:dyDescent="0.2">
      <c r="A109" s="94"/>
      <c r="B109" s="88"/>
      <c r="C109" s="62"/>
      <c r="D109" s="61"/>
      <c r="E109" s="62"/>
      <c r="F109" s="62"/>
      <c r="G109" s="62"/>
      <c r="H109" s="61"/>
      <c r="I109" s="61"/>
      <c r="J109" s="61"/>
      <c r="K109" s="62"/>
      <c r="L109" s="62"/>
      <c r="M109" s="62"/>
    </row>
    <row r="110" spans="1:13" s="60" customFormat="1" x14ac:dyDescent="0.2">
      <c r="A110" s="94"/>
      <c r="B110" s="89"/>
      <c r="C110" s="62"/>
      <c r="D110" s="62"/>
      <c r="E110" s="62"/>
      <c r="F110" s="62"/>
      <c r="G110" s="62"/>
      <c r="H110" s="61"/>
      <c r="I110" s="61"/>
      <c r="J110" s="61"/>
      <c r="K110" s="62"/>
      <c r="L110" s="62"/>
      <c r="M110" s="62"/>
    </row>
    <row r="111" spans="1:13" s="60" customFormat="1" x14ac:dyDescent="0.2">
      <c r="A111" s="95"/>
      <c r="B111" s="8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s="60" customFormat="1" x14ac:dyDescent="0.2">
      <c r="A112" s="95"/>
      <c r="B112" s="8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</row>
    <row r="113" spans="1:13" x14ac:dyDescent="0.2">
      <c r="A113" s="94"/>
      <c r="B113" s="88"/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 x14ac:dyDescent="0.2">
      <c r="A114" s="94"/>
      <c r="B114" s="88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 x14ac:dyDescent="0.2">
      <c r="A115" s="94"/>
      <c r="B115" s="88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 x14ac:dyDescent="0.2">
      <c r="A116" s="94"/>
      <c r="B116" s="89"/>
      <c r="C116" s="62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1:13" s="60" customFormat="1" x14ac:dyDescent="0.2">
      <c r="A117" s="95"/>
      <c r="B117" s="88"/>
      <c r="C117" s="62"/>
      <c r="D117" s="61"/>
      <c r="E117" s="62"/>
      <c r="F117" s="62"/>
      <c r="G117" s="62"/>
      <c r="H117" s="62"/>
      <c r="I117" s="62"/>
      <c r="J117" s="62"/>
      <c r="K117" s="62"/>
      <c r="L117" s="62"/>
      <c r="M117" s="62"/>
    </row>
    <row r="118" spans="1:13" x14ac:dyDescent="0.2">
      <c r="A118" s="94"/>
      <c r="B118" s="89"/>
      <c r="C118" s="62"/>
      <c r="D118" s="62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1:13" x14ac:dyDescent="0.2">
      <c r="A119" s="95"/>
      <c r="B119" s="88"/>
      <c r="C119" s="62"/>
      <c r="D119" s="62"/>
      <c r="E119" s="61"/>
      <c r="F119" s="61"/>
      <c r="G119" s="61"/>
      <c r="H119" s="61"/>
      <c r="I119" s="61"/>
      <c r="J119" s="61"/>
      <c r="K119" s="62"/>
      <c r="L119" s="62"/>
      <c r="M119" s="62"/>
    </row>
    <row r="120" spans="1:13" x14ac:dyDescent="0.2">
      <c r="A120" s="94"/>
      <c r="B120" s="88"/>
      <c r="C120" s="62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1:13" x14ac:dyDescent="0.2">
      <c r="A121" s="94"/>
      <c r="B121" s="88"/>
      <c r="C121" s="62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1:13" s="60" customFormat="1" x14ac:dyDescent="0.2">
      <c r="A122" s="95"/>
      <c r="B122" s="88"/>
      <c r="C122" s="62"/>
      <c r="D122" s="61"/>
      <c r="E122" s="62"/>
      <c r="F122" s="62"/>
      <c r="G122" s="62"/>
      <c r="H122" s="61"/>
      <c r="I122" s="61"/>
      <c r="J122" s="61"/>
      <c r="K122" s="62"/>
      <c r="L122" s="62"/>
      <c r="M122" s="62"/>
    </row>
    <row r="123" spans="1:13" x14ac:dyDescent="0.2">
      <c r="A123" s="94"/>
      <c r="B123" s="89"/>
      <c r="C123" s="62"/>
      <c r="D123" s="62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1:13" x14ac:dyDescent="0.2">
      <c r="A124" s="95"/>
      <c r="B124" s="88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 s="60" customFormat="1" ht="12.75" customHeight="1" x14ac:dyDescent="0.2">
      <c r="A125" s="95"/>
      <c r="B125" s="88"/>
      <c r="C125" s="62"/>
      <c r="D125" s="61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s="60" customFormat="1" x14ac:dyDescent="0.2">
      <c r="A126" s="95"/>
      <c r="B126" s="8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s="60" customFormat="1" x14ac:dyDescent="0.2">
      <c r="A127" s="95"/>
      <c r="B127" s="8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</row>
    <row r="128" spans="1:13" x14ac:dyDescent="0.2">
      <c r="A128" s="94"/>
      <c r="B128" s="89"/>
      <c r="C128" s="62"/>
      <c r="D128" s="62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 x14ac:dyDescent="0.2">
      <c r="A129" s="94"/>
      <c r="B129" s="88"/>
      <c r="C129" s="62"/>
      <c r="D129" s="61"/>
      <c r="E129" s="61"/>
      <c r="F129" s="61"/>
      <c r="G129" s="61"/>
      <c r="H129" s="62"/>
      <c r="I129" s="62"/>
      <c r="J129" s="61"/>
      <c r="K129" s="61"/>
      <c r="L129" s="61"/>
      <c r="M129" s="61"/>
    </row>
    <row r="130" spans="1:13" x14ac:dyDescent="0.2">
      <c r="A130" s="94"/>
      <c r="B130" s="88"/>
      <c r="C130" s="62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 s="60" customFormat="1" x14ac:dyDescent="0.2">
      <c r="A131" s="95"/>
      <c r="B131" s="88"/>
      <c r="C131" s="62"/>
      <c r="D131" s="61"/>
      <c r="E131" s="62"/>
      <c r="F131" s="62"/>
      <c r="G131" s="62"/>
      <c r="H131" s="62"/>
      <c r="I131" s="62"/>
      <c r="J131" s="62"/>
      <c r="K131" s="62"/>
      <c r="L131" s="62"/>
      <c r="M131" s="62"/>
    </row>
    <row r="132" spans="1:13" x14ac:dyDescent="0.2">
      <c r="A132" s="94"/>
      <c r="B132" s="89"/>
      <c r="C132" s="62"/>
      <c r="D132" s="62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x14ac:dyDescent="0.2">
      <c r="A133" s="94"/>
      <c r="B133" s="88"/>
      <c r="C133" s="62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 x14ac:dyDescent="0.2">
      <c r="A134" s="94"/>
      <c r="B134" s="88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 x14ac:dyDescent="0.2">
      <c r="A135" s="94"/>
      <c r="B135" s="88"/>
      <c r="C135" s="62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s="60" customFormat="1" x14ac:dyDescent="0.2">
      <c r="A136" s="95"/>
      <c r="B136" s="88"/>
      <c r="C136" s="62"/>
      <c r="D136" s="61"/>
      <c r="E136" s="62"/>
      <c r="F136" s="62"/>
      <c r="G136" s="62"/>
      <c r="H136" s="62"/>
      <c r="I136" s="62"/>
      <c r="J136" s="62"/>
      <c r="K136" s="62"/>
      <c r="L136" s="62"/>
      <c r="M136" s="62"/>
    </row>
    <row r="137" spans="1:13" x14ac:dyDescent="0.2">
      <c r="A137" s="94"/>
      <c r="B137" s="89"/>
      <c r="C137" s="62"/>
      <c r="D137" s="62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1:13" x14ac:dyDescent="0.2">
      <c r="A138" s="95"/>
      <c r="B138" s="88"/>
      <c r="C138" s="62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1:13" s="60" customFormat="1" ht="12.75" customHeight="1" x14ac:dyDescent="0.2">
      <c r="A139" s="95"/>
      <c r="B139" s="88"/>
      <c r="C139" s="62"/>
      <c r="D139" s="61"/>
      <c r="E139" s="62"/>
      <c r="F139" s="62"/>
      <c r="G139" s="62"/>
      <c r="H139" s="62"/>
      <c r="I139" s="62"/>
      <c r="J139" s="62"/>
      <c r="K139" s="62"/>
      <c r="L139" s="62"/>
      <c r="M139" s="62"/>
    </row>
    <row r="140" spans="1:13" s="60" customFormat="1" x14ac:dyDescent="0.2">
      <c r="A140" s="95"/>
      <c r="B140" s="8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</row>
    <row r="141" spans="1:13" s="60" customFormat="1" x14ac:dyDescent="0.2">
      <c r="A141" s="95"/>
      <c r="B141" s="8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x14ac:dyDescent="0.2">
      <c r="A142" s="94"/>
      <c r="B142" s="89"/>
      <c r="C142" s="62"/>
      <c r="D142" s="62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 x14ac:dyDescent="0.2">
      <c r="A143" s="94"/>
      <c r="B143" s="88"/>
      <c r="C143" s="62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 x14ac:dyDescent="0.2">
      <c r="A144" s="94"/>
      <c r="B144" s="88"/>
      <c r="C144" s="62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s="60" customFormat="1" x14ac:dyDescent="0.2">
      <c r="A145" s="95"/>
      <c r="B145" s="88"/>
      <c r="C145" s="62"/>
      <c r="D145" s="61"/>
      <c r="E145" s="62"/>
      <c r="F145" s="62"/>
      <c r="G145" s="62"/>
      <c r="H145" s="62"/>
      <c r="I145" s="62"/>
      <c r="J145" s="62"/>
      <c r="K145" s="62"/>
      <c r="L145" s="62"/>
      <c r="M145" s="62"/>
    </row>
  </sheetData>
  <sheetProtection selectLockedCells="1" selectUnlockedCells="1"/>
  <mergeCells count="14">
    <mergeCell ref="A3:M3"/>
    <mergeCell ref="A61:B61"/>
    <mergeCell ref="A89:B89"/>
    <mergeCell ref="A90:B90"/>
    <mergeCell ref="A98:B98"/>
    <mergeCell ref="A105:B105"/>
    <mergeCell ref="A6:B6"/>
    <mergeCell ref="A7:B7"/>
    <mergeCell ref="A19:B19"/>
    <mergeCell ref="A20:B20"/>
    <mergeCell ref="A60:B60"/>
    <mergeCell ref="A70:B70"/>
    <mergeCell ref="A54:B54"/>
    <mergeCell ref="A68:B68"/>
  </mergeCells>
  <printOptions horizontalCentered="1"/>
  <pageMargins left="0.19652777777777777" right="0.19652777777777777" top="0.43333333333333335" bottom="0.39305555555555555" header="0.51180555555555551" footer="0.19652777777777777"/>
  <pageSetup paperSize="9" scale="55" firstPageNumber="3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Ivana</cp:lastModifiedBy>
  <cp:revision>1</cp:revision>
  <cp:lastPrinted>2018-12-28T07:02:30Z</cp:lastPrinted>
  <dcterms:created xsi:type="dcterms:W3CDTF">2013-09-11T11:00:21Z</dcterms:created>
  <dcterms:modified xsi:type="dcterms:W3CDTF">2018-12-28T07:04:54Z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